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2"/>
  </bookViews>
  <sheets>
    <sheet name="表1" sheetId="1" r:id="rId1"/>
    <sheet name="计算表" sheetId="2" r:id="rId2"/>
    <sheet name="附表1" sheetId="3" r:id="rId3"/>
    <sheet name="附表2" sheetId="4" r:id="rId4"/>
    <sheet name="附表3" sheetId="5" r:id="rId5"/>
  </sheets>
  <definedNames>
    <definedName name="_xlnm._FilterDatabase" localSheetId="4" hidden="1">'附表3'!$A$4:$Q$117</definedName>
  </definedNames>
  <calcPr fullCalcOnLoad="1"/>
</workbook>
</file>

<file path=xl/sharedStrings.xml><?xml version="1.0" encoding="utf-8"?>
<sst xmlns="http://schemas.openxmlformats.org/spreadsheetml/2006/main" count="1293" uniqueCount="329">
  <si>
    <t>课程性质</t>
  </si>
  <si>
    <t>开课学期</t>
  </si>
  <si>
    <t>课程代码</t>
  </si>
  <si>
    <t>课程名称</t>
  </si>
  <si>
    <t>学 分 数</t>
  </si>
  <si>
    <t>学时</t>
  </si>
  <si>
    <t>总数</t>
  </si>
  <si>
    <t>实验</t>
  </si>
  <si>
    <t>集中实践</t>
  </si>
  <si>
    <t>综合素质</t>
  </si>
  <si>
    <t>总学时</t>
  </si>
  <si>
    <t>课内</t>
  </si>
  <si>
    <t>课外</t>
  </si>
  <si>
    <t>考试</t>
  </si>
  <si>
    <t>理论</t>
  </si>
  <si>
    <t>150001</t>
  </si>
  <si>
    <t>思想道德修养与法律基础</t>
  </si>
  <si>
    <t>1</t>
  </si>
  <si>
    <t>150008</t>
  </si>
  <si>
    <t>形势与政策</t>
  </si>
  <si>
    <t>130001</t>
  </si>
  <si>
    <t>大学体育1</t>
  </si>
  <si>
    <t>020001</t>
  </si>
  <si>
    <t>060001</t>
  </si>
  <si>
    <t>计算机文化基础</t>
  </si>
  <si>
    <t>120015</t>
  </si>
  <si>
    <t>大学生心理健康教育</t>
  </si>
  <si>
    <t>240002</t>
  </si>
  <si>
    <t>职业生涯规划与就业指导</t>
  </si>
  <si>
    <t>入学教育</t>
  </si>
  <si>
    <t>国防教育和军事训练</t>
  </si>
  <si>
    <t>专业必修</t>
  </si>
  <si>
    <t>010401</t>
  </si>
  <si>
    <t>戏剧概论</t>
  </si>
  <si>
    <t>010403</t>
  </si>
  <si>
    <t>基础写作</t>
  </si>
  <si>
    <t>010404</t>
  </si>
  <si>
    <t>戏剧名作鉴赏</t>
  </si>
  <si>
    <t>010405</t>
  </si>
  <si>
    <t>小计</t>
  </si>
  <si>
    <t>150002</t>
  </si>
  <si>
    <t>150006</t>
  </si>
  <si>
    <t>“思想政治课”实践1</t>
  </si>
  <si>
    <t>安排24学时，暑假结合2周社会实践进行</t>
  </si>
  <si>
    <t>2</t>
  </si>
  <si>
    <t>130002</t>
  </si>
  <si>
    <t>大学体育2</t>
  </si>
  <si>
    <t>020002</t>
  </si>
  <si>
    <t>060004</t>
  </si>
  <si>
    <t>多媒体技术与应用</t>
  </si>
  <si>
    <t>010406</t>
  </si>
  <si>
    <t>中国当代文学</t>
  </si>
  <si>
    <t>欧美戏剧史</t>
  </si>
  <si>
    <t>中国戏剧戏曲史</t>
  </si>
  <si>
    <t>艺术概论</t>
  </si>
  <si>
    <t>外国文学1</t>
  </si>
  <si>
    <t>150003</t>
  </si>
  <si>
    <t>中国近现代史纲要</t>
  </si>
  <si>
    <t>150004</t>
  </si>
  <si>
    <t>毛泽东思想和中国特色社会主义理论体系概论1</t>
  </si>
  <si>
    <t>3</t>
  </si>
  <si>
    <t>130003</t>
  </si>
  <si>
    <t>大学体育3</t>
  </si>
  <si>
    <t>020003</t>
  </si>
  <si>
    <t>外国文学2</t>
  </si>
  <si>
    <t>150005</t>
  </si>
  <si>
    <t>毛泽东思想和中国特色社会主义理论体系概论2</t>
  </si>
  <si>
    <t>4</t>
  </si>
  <si>
    <t>130004</t>
  </si>
  <si>
    <t>大学体育4</t>
  </si>
  <si>
    <t>020004</t>
  </si>
  <si>
    <t>表演导演艺术基础</t>
  </si>
  <si>
    <t>影视摄像</t>
  </si>
  <si>
    <t>影视剧美学</t>
  </si>
  <si>
    <t>5</t>
  </si>
  <si>
    <t>电影叙事理论基础</t>
  </si>
  <si>
    <t>专业限选</t>
  </si>
  <si>
    <t>010425</t>
  </si>
  <si>
    <t>言语修辞学</t>
  </si>
  <si>
    <t>010427</t>
  </si>
  <si>
    <t>专业任选</t>
  </si>
  <si>
    <t>节目主持</t>
  </si>
  <si>
    <t>中外戏剧比较</t>
  </si>
  <si>
    <t>6</t>
  </si>
  <si>
    <t>150009</t>
  </si>
  <si>
    <t>当代世界经济与政治</t>
  </si>
  <si>
    <t>影视剧本改编</t>
  </si>
  <si>
    <t>非线性编辑</t>
  </si>
  <si>
    <t>中外电视发展史</t>
  </si>
  <si>
    <t>电视编导与策划</t>
  </si>
  <si>
    <t>010436</t>
  </si>
  <si>
    <t>舞台美术基础</t>
  </si>
  <si>
    <t>美学</t>
  </si>
  <si>
    <t>中国古代小说研究</t>
  </si>
  <si>
    <t>港台文学</t>
  </si>
  <si>
    <t>010440</t>
  </si>
  <si>
    <t>毕业创作</t>
  </si>
  <si>
    <t>诗词格律写作</t>
  </si>
  <si>
    <t>影视制作基础</t>
  </si>
  <si>
    <t>动漫创意与写作</t>
  </si>
  <si>
    <t>风光片拍摄</t>
  </si>
  <si>
    <t>电视纪录片制作</t>
  </si>
  <si>
    <t>影视音乐欣赏</t>
  </si>
  <si>
    <t>新闻学基础</t>
  </si>
  <si>
    <t>010448</t>
  </si>
  <si>
    <t>毕业实习</t>
  </si>
  <si>
    <t>8</t>
  </si>
  <si>
    <t>1-8</t>
  </si>
  <si>
    <t>系定</t>
  </si>
  <si>
    <t>校定</t>
  </si>
  <si>
    <t>合计</t>
  </si>
  <si>
    <t>注2：国防教育和军事训练2周，其中含军事理论36学时：讲授18学时,安排学生自主学习18学时；</t>
  </si>
  <si>
    <t>注3：职业生涯规划与就业指导课于1、4、6学期各安排8、8、16学时。课程总成绩为各学期考核平均成绩；</t>
  </si>
  <si>
    <t>注4：形势与政策课每学期安排16学时，其中课内9学时，课外7学时；课程总成绩为各学期考核成绩的平均成绩；</t>
  </si>
  <si>
    <t>表1</t>
  </si>
  <si>
    <t>文学批评</t>
  </si>
  <si>
    <t>10周（含答辩2周）</t>
  </si>
  <si>
    <t>表7-2 各教学环节学分学时分配表</t>
  </si>
  <si>
    <t>课程类别</t>
  </si>
  <si>
    <t>学分</t>
  </si>
  <si>
    <t>理论学分</t>
  </si>
  <si>
    <t>实践学分</t>
  </si>
  <si>
    <t>实验教学学分</t>
  </si>
  <si>
    <t>集中实践学分</t>
  </si>
  <si>
    <t>综合 素质</t>
  </si>
  <si>
    <t>占总学分 比例%</t>
  </si>
  <si>
    <t>理论教学学时</t>
  </si>
  <si>
    <t>实践 学时</t>
  </si>
  <si>
    <t>实验 学时</t>
  </si>
  <si>
    <t>课外学时</t>
  </si>
  <si>
    <t>占总学时比例%</t>
  </si>
  <si>
    <t>表7-3  理论、实践课程学时学分分配表</t>
  </si>
  <si>
    <t>类别</t>
  </si>
  <si>
    <t>占总学分比例%</t>
  </si>
  <si>
    <t>实践  教学</t>
  </si>
  <si>
    <t>集中实践教学环节</t>
  </si>
  <si>
    <t>实验教学</t>
  </si>
  <si>
    <t>课内实践教学</t>
  </si>
  <si>
    <t>理论  教学</t>
  </si>
  <si>
    <t>课内教学</t>
  </si>
  <si>
    <t>课外教学</t>
  </si>
  <si>
    <t>学年</t>
  </si>
  <si>
    <t>学期</t>
  </si>
  <si>
    <t>毕业教育</t>
  </si>
  <si>
    <t>Ⅰ</t>
  </si>
  <si>
    <t>一</t>
  </si>
  <si>
    <t>二</t>
  </si>
  <si>
    <t>Ⅱ</t>
  </si>
  <si>
    <t>三</t>
  </si>
  <si>
    <t>四</t>
  </si>
  <si>
    <t>Ⅲ</t>
  </si>
  <si>
    <t>五</t>
  </si>
  <si>
    <t>六</t>
  </si>
  <si>
    <t>Ⅳ</t>
  </si>
  <si>
    <t>七</t>
  </si>
  <si>
    <t>八</t>
  </si>
  <si>
    <t>总计</t>
  </si>
  <si>
    <t>专业必修</t>
  </si>
  <si>
    <t>通识必修</t>
  </si>
  <si>
    <t>通识任选</t>
  </si>
  <si>
    <t>通识限选</t>
  </si>
  <si>
    <t>各类课程学时分配表及比例</t>
  </si>
  <si>
    <t>专业（方向）名称</t>
  </si>
  <si>
    <t>通识教育课程模块</t>
  </si>
  <si>
    <t>专业教育课程模块</t>
  </si>
  <si>
    <t>通识必修课</t>
  </si>
  <si>
    <t>通识选修课</t>
  </si>
  <si>
    <t>专业必修课（含基础和主干课程）</t>
  </si>
  <si>
    <t>专业方向课</t>
  </si>
  <si>
    <t>专业任选课</t>
  </si>
  <si>
    <t>合计</t>
  </si>
  <si>
    <t>学时</t>
  </si>
  <si>
    <t>比例%</t>
  </si>
  <si>
    <t>实践教学模块学分分配表</t>
  </si>
  <si>
    <t>课内实验（实践）模块</t>
  </si>
  <si>
    <t>集中性实践教学环节模块</t>
  </si>
  <si>
    <t>综合素质及能力提升模块</t>
  </si>
  <si>
    <t>培养方案总学分</t>
  </si>
  <si>
    <t>实践教学占总学分比例</t>
  </si>
  <si>
    <t>学分</t>
  </si>
  <si>
    <t>8.专业培养方案计划学时与学分</t>
  </si>
  <si>
    <t>学时数（学时）</t>
  </si>
  <si>
    <t>学分数</t>
  </si>
  <si>
    <t>总数</t>
  </si>
  <si>
    <t>其中</t>
  </si>
  <si>
    <t>其中</t>
  </si>
  <si>
    <t>必修课</t>
  </si>
  <si>
    <t>选修课</t>
  </si>
  <si>
    <t>课内教学</t>
  </si>
  <si>
    <t>实验教学</t>
  </si>
  <si>
    <t>集中性实践教学环节</t>
  </si>
  <si>
    <t>课外科技活动</t>
  </si>
  <si>
    <t>戏剧影视文学</t>
  </si>
  <si>
    <t>戏剧影视文学</t>
  </si>
  <si>
    <t>注1：入学教育1周，其中含大学生学习生活与成才指导讲授2学时、学生管理讲授2学时、教学管理讲授2学时、身体健康教育讲授2学时、语言文字规范意识教育2学时、图书馆入馆教育讲授2学时；</t>
  </si>
  <si>
    <t>注5：计算机文化基础理论教学采取网上视频教学方式自学；</t>
  </si>
  <si>
    <t>注6：公益劳动3、4学期各安排1周，课外分散进行；</t>
  </si>
  <si>
    <t>注7：社会实践2、4学期暑假各安排2周，结合“思想政治课”实践1、2进行；</t>
  </si>
  <si>
    <t>注8：第3、4、5、6学期每生在徽文化专题（课程代码010003）、人文社科基础课程组、艺术类课程组和自然科学基础课程组中选修一门通识任选课程，学生自主决定在哪一学期选哪一课程组的哪一门通识选修课，但在4学期内所选的4门通识选修课必须涵盖徽文化专题及其它3个课程组。</t>
  </si>
  <si>
    <t>影视镜像话语分析</t>
  </si>
  <si>
    <t>010402</t>
  </si>
  <si>
    <t>影视艺术概论</t>
  </si>
  <si>
    <t>中国现代文学</t>
  </si>
  <si>
    <t>马克思主义基本原理概论</t>
  </si>
  <si>
    <t>010408</t>
  </si>
  <si>
    <t>话剧剧本创作1</t>
  </si>
  <si>
    <t>010407</t>
  </si>
  <si>
    <t>010411</t>
  </si>
  <si>
    <t>010409</t>
  </si>
  <si>
    <t>中国电影发展史</t>
  </si>
  <si>
    <t>010410</t>
  </si>
  <si>
    <t>短1</t>
  </si>
  <si>
    <t>公共选修课</t>
  </si>
  <si>
    <t>010414</t>
  </si>
  <si>
    <t>话剧剧本创作2</t>
  </si>
  <si>
    <t>010416</t>
  </si>
  <si>
    <t>010415</t>
  </si>
  <si>
    <t>世界电影发展史</t>
  </si>
  <si>
    <t>010412</t>
  </si>
  <si>
    <t>010417</t>
  </si>
  <si>
    <t>影视文本细读</t>
  </si>
  <si>
    <t>010413</t>
  </si>
  <si>
    <t>中国古代文学1</t>
  </si>
  <si>
    <t>010421</t>
  </si>
  <si>
    <t>010418</t>
  </si>
  <si>
    <t>010420</t>
  </si>
  <si>
    <t>010423</t>
  </si>
  <si>
    <t>010422</t>
  </si>
  <si>
    <t>010419</t>
  </si>
  <si>
    <t>中国古代文学2</t>
  </si>
  <si>
    <t>010426</t>
  </si>
  <si>
    <t>010424</t>
  </si>
  <si>
    <t>010430</t>
  </si>
  <si>
    <t>至少选修4学分</t>
  </si>
  <si>
    <t>010433</t>
  </si>
  <si>
    <t>新媒体艺术</t>
  </si>
  <si>
    <t>010432</t>
  </si>
  <si>
    <t>影视理论专题</t>
  </si>
  <si>
    <t>010431</t>
  </si>
  <si>
    <t>010429</t>
  </si>
  <si>
    <t>010434</t>
  </si>
  <si>
    <t>010435</t>
  </si>
  <si>
    <t>港台电影赏析</t>
  </si>
  <si>
    <t>010441</t>
  </si>
  <si>
    <t>大众文化与当代影视</t>
  </si>
  <si>
    <t>至少选修6学分</t>
  </si>
  <si>
    <t>010447</t>
  </si>
  <si>
    <t>010445</t>
  </si>
  <si>
    <t>010446</t>
  </si>
  <si>
    <t>010443</t>
  </si>
  <si>
    <t>喜剧影视专题</t>
  </si>
  <si>
    <t>010444</t>
  </si>
  <si>
    <t>7-8</t>
  </si>
  <si>
    <t>010498</t>
  </si>
  <si>
    <t>考核方式</t>
  </si>
  <si>
    <t>备注</t>
  </si>
  <si>
    <t>课内</t>
  </si>
  <si>
    <t>实践</t>
  </si>
  <si>
    <t xml:space="preserve">实践 </t>
  </si>
  <si>
    <t>考查</t>
  </si>
  <si>
    <t>2周</t>
  </si>
  <si>
    <t>1周</t>
  </si>
  <si>
    <t>考试</t>
  </si>
  <si>
    <t>社会实践</t>
  </si>
  <si>
    <t>240003</t>
  </si>
  <si>
    <t>公益劳动</t>
  </si>
  <si>
    <t>1周，课外分散进行</t>
  </si>
  <si>
    <t>通识任选</t>
  </si>
  <si>
    <t>影视剧本创作1</t>
  </si>
  <si>
    <t>短2</t>
  </si>
  <si>
    <t>“思想政治课”实践2</t>
  </si>
  <si>
    <t>影视剧本创作2</t>
  </si>
  <si>
    <t>010439</t>
  </si>
  <si>
    <t>010437</t>
  </si>
  <si>
    <t>010442</t>
  </si>
  <si>
    <t>010438</t>
  </si>
  <si>
    <t>第7学期8周，寒假4周，第8学期4周</t>
  </si>
  <si>
    <t>毕业论文(设计)</t>
  </si>
  <si>
    <t>注9：表中毕业论文（设计）时间为集中在校进行时间，主要完成撰写毕业论文（设计）（8周），答辩（2周）工作。毕业论文（设计）的前期工作，如选题、开题、查阅文献、调研、实验等各院系可根据各专业特点适当提前安排，分散进行。</t>
  </si>
  <si>
    <t>注10：大学英语实行分类分级教学（除外语类专业）。大学英语(A类，分A、B、C三级)课内每周安排综合课2节，口语课1节，利用网络平台自主学习课2节（其中1节由教师集中面授指导，1节学生分散自主学习）；大学英语B类课内每周安排综合课3节，听说课1节；大学英语(C类)每周3节大学英语综合课、2节大学英语口语课、2节利用网络平台自主学习课（其中1节由教师集中面授指导，1节学生分散自主学习）。</t>
  </si>
  <si>
    <t>表7-1 教育时间分配表</t>
  </si>
  <si>
    <r>
      <t>周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</si>
  <si>
    <t>合计</t>
  </si>
  <si>
    <t>课堂教学</t>
  </si>
  <si>
    <t>机动</t>
  </si>
  <si>
    <t>集中实践教学环节</t>
  </si>
  <si>
    <t>入学教育</t>
  </si>
  <si>
    <t>军事训练</t>
  </si>
  <si>
    <t>课程设计</t>
  </si>
  <si>
    <t>专业见习</t>
  </si>
  <si>
    <t>专业实习</t>
  </si>
  <si>
    <t>生产实习</t>
  </si>
  <si>
    <t>毕业实习/教育实习</t>
  </si>
  <si>
    <t>毕业教育</t>
  </si>
  <si>
    <t>毕业论文/毕业设计</t>
  </si>
  <si>
    <t>社会实践</t>
  </si>
  <si>
    <t>公益劳动</t>
  </si>
  <si>
    <t>短1</t>
  </si>
  <si>
    <t>（2）</t>
  </si>
  <si>
    <t>（1）</t>
  </si>
  <si>
    <t>短2</t>
  </si>
  <si>
    <t>短3</t>
  </si>
  <si>
    <t>短4</t>
  </si>
  <si>
    <t>（4）</t>
  </si>
  <si>
    <t>（2）</t>
  </si>
  <si>
    <t>注：1、“（）”代表在课外分散进行，不计算在教学周内。
    2、短1、短2、短3为该学年暑假小学期，短4为第七学期寒假。</t>
  </si>
  <si>
    <r>
      <t>表</t>
    </r>
    <r>
      <rPr>
        <b/>
        <sz val="12"/>
        <rFont val="方正仿宋简体"/>
        <family val="0"/>
      </rPr>
      <t>1 必修课计划及总表</t>
    </r>
  </si>
  <si>
    <t>7、教学计划表</t>
  </si>
  <si>
    <t>表2   选修课、集中实践环节与综合素质计划</t>
  </si>
  <si>
    <r>
      <t>表3</t>
    </r>
    <r>
      <rPr>
        <b/>
        <sz val="12"/>
        <rFont val="方正仿宋简体"/>
        <family val="0"/>
      </rPr>
      <t xml:space="preserve">  </t>
    </r>
    <r>
      <rPr>
        <b/>
        <sz val="12"/>
        <rFont val="方正仿宋简体"/>
        <family val="0"/>
      </rPr>
      <t>分学期教学计划表</t>
    </r>
  </si>
  <si>
    <t>大学英语B1</t>
  </si>
  <si>
    <t>大学英语B3</t>
  </si>
  <si>
    <t>大学英语B4</t>
  </si>
  <si>
    <t>大学英语B2</t>
  </si>
  <si>
    <t>课外自学4学时</t>
  </si>
  <si>
    <t>课外锻炼8学时</t>
  </si>
  <si>
    <t>课外锻炼4学时</t>
  </si>
  <si>
    <t>150007</t>
  </si>
  <si>
    <t>010449</t>
  </si>
  <si>
    <t>010428</t>
  </si>
  <si>
    <t>012010</t>
  </si>
  <si>
    <t>010499</t>
  </si>
  <si>
    <t>020005</t>
  </si>
  <si>
    <t>020006</t>
  </si>
  <si>
    <t>020007</t>
  </si>
  <si>
    <t>020008</t>
  </si>
  <si>
    <t>020005</t>
  </si>
  <si>
    <t>020007</t>
  </si>
  <si>
    <t>020008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</si>
</sst>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);[Red]\(0.00\)"/>
    <numFmt numFmtId="186" formatCode="0.00_ "/>
    <numFmt numFmtId="187" formatCode="0_ "/>
    <numFmt numFmtId="188" formatCode="0.0_);[Red]\(0.0\)"/>
    <numFmt numFmtId="189" formatCode="0.0_ "/>
    <numFmt numFmtId="190" formatCode="0#####"/>
  </numFmts>
  <fonts count="37">
    <font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2"/>
      <color indexed="10"/>
      <name val="宋体"/>
      <family val="0"/>
    </font>
    <font>
      <sz val="9"/>
      <color indexed="10"/>
      <name val="仿宋_GB2312"/>
      <family val="3"/>
    </font>
    <font>
      <b/>
      <sz val="9"/>
      <name val="仿宋_GB2312"/>
      <family val="3"/>
    </font>
    <font>
      <b/>
      <sz val="12"/>
      <color indexed="10"/>
      <name val="宋体"/>
      <family val="0"/>
    </font>
    <font>
      <b/>
      <sz val="12"/>
      <name val="仿宋_GB2312"/>
      <family val="3"/>
    </font>
    <font>
      <sz val="9"/>
      <color indexed="8"/>
      <name val="宋体"/>
      <family val="0"/>
    </font>
    <font>
      <b/>
      <sz val="9"/>
      <color indexed="10"/>
      <name val="宋体"/>
      <family val="0"/>
    </font>
    <font>
      <b/>
      <sz val="12"/>
      <name val="方正仿宋简体"/>
      <family val="0"/>
    </font>
    <font>
      <b/>
      <sz val="10"/>
      <name val="方正仿宋简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5" fontId="2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86" fontId="23" fillId="0" borderId="10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188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84" fontId="29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8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 wrapText="1"/>
    </xf>
    <xf numFmtId="188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18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189" fontId="23" fillId="0" borderId="13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10" xfId="0" applyFont="1" applyBorder="1" applyAlignment="1">
      <alignment horizontal="right" vertical="center" shrinkToFi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 shrinkToFit="1"/>
    </xf>
    <xf numFmtId="0" fontId="32" fillId="4" borderId="10" xfId="0" applyNumberFormat="1" applyFont="1" applyFill="1" applyBorder="1" applyAlignment="1">
      <alignment horizontal="center" vertical="center" wrapText="1"/>
    </xf>
    <xf numFmtId="0" fontId="32" fillId="4" borderId="10" xfId="0" applyNumberFormat="1" applyFont="1" applyFill="1" applyBorder="1" applyAlignment="1">
      <alignment horizontal="center" vertical="center" shrinkToFit="1"/>
    </xf>
    <xf numFmtId="0" fontId="32" fillId="4" borderId="10" xfId="0" applyNumberFormat="1" applyFont="1" applyFill="1" applyBorder="1" applyAlignment="1">
      <alignment vertical="center"/>
    </xf>
    <xf numFmtId="0" fontId="32" fillId="0" borderId="10" xfId="0" applyNumberFormat="1" applyFont="1" applyBorder="1" applyAlignment="1">
      <alignment horizontal="center" vertical="center" wrapText="1"/>
    </xf>
    <xf numFmtId="190" fontId="32" fillId="0" borderId="10" xfId="0" applyNumberFormat="1" applyFont="1" applyBorder="1" applyAlignment="1">
      <alignment horizontal="justify" vertical="center" wrapText="1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right" vertical="center" wrapText="1"/>
    </xf>
    <xf numFmtId="0" fontId="32" fillId="0" borderId="10" xfId="0" applyNumberFormat="1" applyFont="1" applyFill="1" applyBorder="1" applyAlignment="1">
      <alignment horizontal="right" vertical="center" shrinkToFit="1"/>
    </xf>
    <xf numFmtId="0" fontId="32" fillId="0" borderId="10" xfId="0" applyNumberFormat="1" applyFont="1" applyFill="1" applyBorder="1" applyAlignment="1">
      <alignment horizontal="right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190" fontId="32" fillId="24" borderId="10" xfId="0" applyNumberFormat="1" applyFont="1" applyFill="1" applyBorder="1" applyAlignment="1">
      <alignment horizontal="justify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49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 shrinkToFit="1"/>
    </xf>
    <xf numFmtId="0" fontId="32" fillId="0" borderId="10" xfId="0" applyNumberFormat="1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 wrapText="1" shrinkToFi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shrinkToFit="1"/>
    </xf>
    <xf numFmtId="190" fontId="32" fillId="0" borderId="10" xfId="0" applyNumberFormat="1" applyFont="1" applyFill="1" applyBorder="1" applyAlignment="1">
      <alignment horizontal="justify" vertical="center" wrapText="1"/>
    </xf>
    <xf numFmtId="0" fontId="23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left" vertical="center" wrapText="1" shrinkToFit="1"/>
    </xf>
    <xf numFmtId="0" fontId="32" fillId="7" borderId="10" xfId="0" applyFont="1" applyFill="1" applyBorder="1" applyAlignment="1">
      <alignment vertical="center"/>
    </xf>
    <xf numFmtId="0" fontId="32" fillId="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49" fontId="23" fillId="0" borderId="10" xfId="0" applyNumberFormat="1" applyFont="1" applyBorder="1" applyAlignment="1">
      <alignment horizontal="center" vertical="center"/>
    </xf>
    <xf numFmtId="18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10" xfId="0" applyNumberFormat="1" applyFont="1" applyFill="1" applyBorder="1" applyAlignment="1">
      <alignment horizontal="center" vertical="center" wrapText="1"/>
    </xf>
    <xf numFmtId="49" fontId="32" fillId="7" borderId="10" xfId="0" applyNumberFormat="1" applyFont="1" applyFill="1" applyBorder="1" applyAlignment="1">
      <alignment horizontal="center" vertical="center" wrapText="1"/>
    </xf>
    <xf numFmtId="49" fontId="32" fillId="7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90" fontId="29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2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3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4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5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6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7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8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561975</xdr:colOff>
      <xdr:row>1</xdr:row>
      <xdr:rowOff>133350</xdr:rowOff>
    </xdr:from>
    <xdr:to>
      <xdr:col>3</xdr:col>
      <xdr:colOff>561975</xdr:colOff>
      <xdr:row>2</xdr:row>
      <xdr:rowOff>0</xdr:rowOff>
    </xdr:to>
    <xdr:sp>
      <xdr:nvSpPr>
        <xdr:cNvPr id="9" name="Line 60"/>
        <xdr:cNvSpPr>
          <a:spLocks/>
        </xdr:cNvSpPr>
      </xdr:nvSpPr>
      <xdr:spPr>
        <a:xfrm flipH="1" flipV="1">
          <a:off x="2038350" y="314325"/>
          <a:ext cx="0" cy="47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2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3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4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5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6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7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2</xdr:row>
      <xdr:rowOff>28575</xdr:rowOff>
    </xdr:from>
    <xdr:to>
      <xdr:col>0</xdr:col>
      <xdr:colOff>276225</xdr:colOff>
      <xdr:row>2</xdr:row>
      <xdr:rowOff>66675</xdr:rowOff>
    </xdr:to>
    <xdr:sp>
      <xdr:nvSpPr>
        <xdr:cNvPr id="8" name="Line 1"/>
        <xdr:cNvSpPr>
          <a:spLocks/>
        </xdr:cNvSpPr>
      </xdr:nvSpPr>
      <xdr:spPr>
        <a:xfrm flipH="1" flipV="1">
          <a:off x="247650" y="3905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133350</xdr:rowOff>
    </xdr:from>
    <xdr:to>
      <xdr:col>3</xdr:col>
      <xdr:colOff>561975</xdr:colOff>
      <xdr:row>3</xdr:row>
      <xdr:rowOff>0</xdr:rowOff>
    </xdr:to>
    <xdr:sp>
      <xdr:nvSpPr>
        <xdr:cNvPr id="9" name="Line 49"/>
        <xdr:cNvSpPr>
          <a:spLocks/>
        </xdr:cNvSpPr>
      </xdr:nvSpPr>
      <xdr:spPr>
        <a:xfrm flipH="1" flipV="1">
          <a:off x="2362200" y="495300"/>
          <a:ext cx="0" cy="47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2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3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4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5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6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7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8" name="Line 1"/>
        <xdr:cNvSpPr>
          <a:spLocks/>
        </xdr:cNvSpPr>
      </xdr:nvSpPr>
      <xdr:spPr>
        <a:xfrm flipH="1" flipV="1">
          <a:off x="247650" y="20955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561975</xdr:colOff>
      <xdr:row>1</xdr:row>
      <xdr:rowOff>133350</xdr:rowOff>
    </xdr:from>
    <xdr:to>
      <xdr:col>3</xdr:col>
      <xdr:colOff>561975</xdr:colOff>
      <xdr:row>2</xdr:row>
      <xdr:rowOff>0</xdr:rowOff>
    </xdr:to>
    <xdr:sp>
      <xdr:nvSpPr>
        <xdr:cNvPr id="9" name="Line 49"/>
        <xdr:cNvSpPr>
          <a:spLocks/>
        </xdr:cNvSpPr>
      </xdr:nvSpPr>
      <xdr:spPr>
        <a:xfrm flipH="1" flipV="1">
          <a:off x="2276475" y="314325"/>
          <a:ext cx="0" cy="47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28575</xdr:rowOff>
    </xdr:from>
    <xdr:to>
      <xdr:col>0</xdr:col>
      <xdr:colOff>276225</xdr:colOff>
      <xdr:row>0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247650" y="2857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2" name="Line 1"/>
        <xdr:cNvSpPr>
          <a:spLocks/>
        </xdr:cNvSpPr>
      </xdr:nvSpPr>
      <xdr:spPr>
        <a:xfrm flipH="1" flipV="1">
          <a:off x="247650" y="2762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3" name="Line 1"/>
        <xdr:cNvSpPr>
          <a:spLocks/>
        </xdr:cNvSpPr>
      </xdr:nvSpPr>
      <xdr:spPr>
        <a:xfrm flipH="1" flipV="1">
          <a:off x="247650" y="2762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4" name="Line 1"/>
        <xdr:cNvSpPr>
          <a:spLocks/>
        </xdr:cNvSpPr>
      </xdr:nvSpPr>
      <xdr:spPr>
        <a:xfrm flipH="1" flipV="1">
          <a:off x="247650" y="2762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28575</xdr:rowOff>
    </xdr:from>
    <xdr:to>
      <xdr:col>0</xdr:col>
      <xdr:colOff>276225</xdr:colOff>
      <xdr:row>1</xdr:row>
      <xdr:rowOff>66675</xdr:rowOff>
    </xdr:to>
    <xdr:sp>
      <xdr:nvSpPr>
        <xdr:cNvPr id="5" name="Line 1"/>
        <xdr:cNvSpPr>
          <a:spLocks/>
        </xdr:cNvSpPr>
      </xdr:nvSpPr>
      <xdr:spPr>
        <a:xfrm flipH="1" flipV="1">
          <a:off x="247650" y="2762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561975</xdr:colOff>
      <xdr:row>1</xdr:row>
      <xdr:rowOff>133350</xdr:rowOff>
    </xdr:from>
    <xdr:to>
      <xdr:col>3</xdr:col>
      <xdr:colOff>561975</xdr:colOff>
      <xdr:row>2</xdr:row>
      <xdr:rowOff>0</xdr:rowOff>
    </xdr:to>
    <xdr:sp>
      <xdr:nvSpPr>
        <xdr:cNvPr id="6" name="Line 224"/>
        <xdr:cNvSpPr>
          <a:spLocks/>
        </xdr:cNvSpPr>
      </xdr:nvSpPr>
      <xdr:spPr>
        <a:xfrm flipH="1" flipV="1">
          <a:off x="2362200" y="381000"/>
          <a:ext cx="0" cy="47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28575</xdr:rowOff>
    </xdr:from>
    <xdr:to>
      <xdr:col>0</xdr:col>
      <xdr:colOff>276225</xdr:colOff>
      <xdr:row>0</xdr:row>
      <xdr:rowOff>66675</xdr:rowOff>
    </xdr:to>
    <xdr:sp>
      <xdr:nvSpPr>
        <xdr:cNvPr id="7" name="Line 1"/>
        <xdr:cNvSpPr>
          <a:spLocks/>
        </xdr:cNvSpPr>
      </xdr:nvSpPr>
      <xdr:spPr>
        <a:xfrm flipH="1" flipV="1">
          <a:off x="247650" y="2857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28575</xdr:rowOff>
    </xdr:from>
    <xdr:to>
      <xdr:col>0</xdr:col>
      <xdr:colOff>276225</xdr:colOff>
      <xdr:row>0</xdr:row>
      <xdr:rowOff>66675</xdr:rowOff>
    </xdr:to>
    <xdr:sp>
      <xdr:nvSpPr>
        <xdr:cNvPr id="8" name="Line 1"/>
        <xdr:cNvSpPr>
          <a:spLocks/>
        </xdr:cNvSpPr>
      </xdr:nvSpPr>
      <xdr:spPr>
        <a:xfrm flipH="1" flipV="1">
          <a:off x="247650" y="2857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28575</xdr:rowOff>
    </xdr:from>
    <xdr:to>
      <xdr:col>0</xdr:col>
      <xdr:colOff>276225</xdr:colOff>
      <xdr:row>0</xdr:row>
      <xdr:rowOff>66675</xdr:rowOff>
    </xdr:to>
    <xdr:sp>
      <xdr:nvSpPr>
        <xdr:cNvPr id="9" name="Line 1"/>
        <xdr:cNvSpPr>
          <a:spLocks/>
        </xdr:cNvSpPr>
      </xdr:nvSpPr>
      <xdr:spPr>
        <a:xfrm flipH="1" flipV="1">
          <a:off x="247650" y="2857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85">
      <selection activeCell="E106" sqref="E106:O106"/>
    </sheetView>
  </sheetViews>
  <sheetFormatPr defaultColWidth="9.00390625" defaultRowHeight="14.25"/>
  <cols>
    <col min="1" max="1" width="7.125" style="0" customWidth="1"/>
    <col min="2" max="2" width="5.25390625" style="0" customWidth="1"/>
    <col min="3" max="3" width="7.00390625" style="0" customWidth="1"/>
    <col min="4" max="4" width="19.875" style="0" customWidth="1"/>
    <col min="5" max="6" width="6.75390625" style="0" customWidth="1"/>
    <col min="7" max="7" width="5.875" style="0" customWidth="1"/>
    <col min="8" max="8" width="5.00390625" style="0" customWidth="1"/>
    <col min="9" max="9" width="5.875" style="0" customWidth="1"/>
    <col min="10" max="10" width="5.00390625" style="0" customWidth="1"/>
    <col min="11" max="12" width="7.625" style="0" customWidth="1"/>
    <col min="13" max="13" width="6.75390625" style="0" customWidth="1"/>
    <col min="14" max="14" width="5.875" style="0" customWidth="1"/>
    <col min="15" max="15" width="6.75390625" style="0" customWidth="1"/>
    <col min="16" max="16" width="6.25390625" style="0" customWidth="1"/>
    <col min="17" max="17" width="14.25390625" style="0" customWidth="1"/>
    <col min="18" max="18" width="9.00390625" style="0" customWidth="1"/>
    <col min="20" max="20" width="57.125" style="0" customWidth="1"/>
  </cols>
  <sheetData>
    <row r="1" spans="1:17" ht="14.25">
      <c r="A1" s="164" t="s">
        <v>114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4.25" customHeight="1">
      <c r="A2" s="165" t="s">
        <v>0</v>
      </c>
      <c r="B2" s="165" t="s">
        <v>1</v>
      </c>
      <c r="C2" s="166" t="s">
        <v>2</v>
      </c>
      <c r="D2" s="167" t="s">
        <v>3</v>
      </c>
      <c r="E2" s="165" t="s">
        <v>4</v>
      </c>
      <c r="F2" s="165"/>
      <c r="G2" s="165"/>
      <c r="H2" s="165"/>
      <c r="I2" s="165"/>
      <c r="J2" s="165"/>
      <c r="K2" s="165" t="s">
        <v>5</v>
      </c>
      <c r="L2" s="165"/>
      <c r="M2" s="165"/>
      <c r="N2" s="165"/>
      <c r="O2" s="165"/>
      <c r="P2" s="165" t="s">
        <v>254</v>
      </c>
      <c r="Q2" s="173" t="s">
        <v>255</v>
      </c>
    </row>
    <row r="3" spans="1:17" ht="14.25" customHeight="1">
      <c r="A3" s="165"/>
      <c r="B3" s="165"/>
      <c r="C3" s="166"/>
      <c r="D3" s="167"/>
      <c r="E3" s="165" t="s">
        <v>256</v>
      </c>
      <c r="F3" s="165"/>
      <c r="G3" s="165"/>
      <c r="H3" s="165"/>
      <c r="I3" s="165" t="s">
        <v>8</v>
      </c>
      <c r="J3" s="165" t="s">
        <v>9</v>
      </c>
      <c r="K3" s="165" t="s">
        <v>11</v>
      </c>
      <c r="L3" s="165"/>
      <c r="M3" s="165"/>
      <c r="N3" s="165"/>
      <c r="O3" s="165" t="s">
        <v>12</v>
      </c>
      <c r="P3" s="165"/>
      <c r="Q3" s="174"/>
    </row>
    <row r="4" spans="1:17" ht="14.25">
      <c r="A4" s="165"/>
      <c r="B4" s="165"/>
      <c r="C4" s="166"/>
      <c r="D4" s="167"/>
      <c r="E4" s="81" t="s">
        <v>6</v>
      </c>
      <c r="F4" s="82" t="s">
        <v>14</v>
      </c>
      <c r="G4" s="83" t="s">
        <v>257</v>
      </c>
      <c r="H4" s="81" t="s">
        <v>7</v>
      </c>
      <c r="I4" s="165"/>
      <c r="J4" s="165"/>
      <c r="K4" s="81" t="s">
        <v>10</v>
      </c>
      <c r="L4" s="82" t="s">
        <v>14</v>
      </c>
      <c r="M4" s="83" t="s">
        <v>258</v>
      </c>
      <c r="N4" s="81" t="s">
        <v>7</v>
      </c>
      <c r="O4" s="165"/>
      <c r="P4" s="165"/>
      <c r="Q4" s="175"/>
    </row>
    <row r="5" spans="1:17" ht="14.25">
      <c r="A5" s="156"/>
      <c r="B5" s="80">
        <v>1</v>
      </c>
      <c r="C5" s="87" t="s">
        <v>25</v>
      </c>
      <c r="D5" s="84" t="s">
        <v>26</v>
      </c>
      <c r="E5" s="86">
        <v>2</v>
      </c>
      <c r="F5" s="86">
        <v>2</v>
      </c>
      <c r="G5" s="86"/>
      <c r="H5" s="86"/>
      <c r="I5" s="86"/>
      <c r="J5" s="86"/>
      <c r="K5" s="86">
        <v>32</v>
      </c>
      <c r="L5" s="78">
        <v>28</v>
      </c>
      <c r="M5" s="78"/>
      <c r="N5" s="86"/>
      <c r="O5" s="86">
        <v>4</v>
      </c>
      <c r="P5" s="80" t="s">
        <v>259</v>
      </c>
      <c r="Q5" s="86" t="s">
        <v>314</v>
      </c>
    </row>
    <row r="6" spans="1:17" ht="14.25">
      <c r="A6" s="157"/>
      <c r="B6" s="86">
        <v>1</v>
      </c>
      <c r="C6" s="87" t="s">
        <v>23</v>
      </c>
      <c r="D6" s="84" t="s">
        <v>24</v>
      </c>
      <c r="E6" s="86">
        <v>2.5</v>
      </c>
      <c r="F6" s="86">
        <v>1.5</v>
      </c>
      <c r="G6" s="86"/>
      <c r="H6" s="86">
        <v>1</v>
      </c>
      <c r="I6" s="86"/>
      <c r="J6" s="86"/>
      <c r="K6" s="86">
        <v>48</v>
      </c>
      <c r="L6" s="86">
        <v>24</v>
      </c>
      <c r="M6" s="85"/>
      <c r="N6" s="86">
        <v>24</v>
      </c>
      <c r="O6" s="85"/>
      <c r="P6" s="80" t="s">
        <v>262</v>
      </c>
      <c r="Q6" s="86"/>
    </row>
    <row r="7" spans="1:17" s="33" customFormat="1" ht="14.25">
      <c r="A7" s="157"/>
      <c r="B7" s="80">
        <v>1</v>
      </c>
      <c r="C7" s="77" t="s">
        <v>15</v>
      </c>
      <c r="D7" s="88" t="s">
        <v>16</v>
      </c>
      <c r="E7" s="89">
        <v>2.5</v>
      </c>
      <c r="F7" s="89">
        <v>2</v>
      </c>
      <c r="G7" s="89">
        <v>0.5</v>
      </c>
      <c r="H7" s="89"/>
      <c r="I7" s="89"/>
      <c r="J7" s="89"/>
      <c r="K7" s="89">
        <v>40</v>
      </c>
      <c r="L7" s="90">
        <v>32</v>
      </c>
      <c r="M7" s="91">
        <v>8</v>
      </c>
      <c r="N7" s="80"/>
      <c r="O7" s="92"/>
      <c r="P7" s="80" t="s">
        <v>259</v>
      </c>
      <c r="Q7" s="86"/>
    </row>
    <row r="8" spans="1:17" s="33" customFormat="1" ht="14.25">
      <c r="A8" s="157"/>
      <c r="B8" s="80">
        <v>1</v>
      </c>
      <c r="C8" s="87" t="s">
        <v>27</v>
      </c>
      <c r="D8" s="84" t="s">
        <v>28</v>
      </c>
      <c r="E8" s="86"/>
      <c r="F8" s="86"/>
      <c r="G8" s="86"/>
      <c r="H8" s="86"/>
      <c r="I8" s="86"/>
      <c r="J8" s="86"/>
      <c r="K8" s="86">
        <v>8</v>
      </c>
      <c r="L8" s="86">
        <v>8</v>
      </c>
      <c r="M8" s="86"/>
      <c r="N8" s="86"/>
      <c r="O8" s="86"/>
      <c r="P8" s="80" t="s">
        <v>259</v>
      </c>
      <c r="Q8" s="86"/>
    </row>
    <row r="9" spans="1:17" ht="14.25">
      <c r="A9" s="157"/>
      <c r="B9" s="77" t="s">
        <v>17</v>
      </c>
      <c r="C9" s="77" t="s">
        <v>20</v>
      </c>
      <c r="D9" s="84" t="s">
        <v>21</v>
      </c>
      <c r="E9" s="80">
        <v>1</v>
      </c>
      <c r="F9" s="80"/>
      <c r="G9" s="80">
        <v>1</v>
      </c>
      <c r="H9" s="85"/>
      <c r="I9" s="80"/>
      <c r="J9" s="80"/>
      <c r="K9" s="80">
        <v>36</v>
      </c>
      <c r="L9" s="80"/>
      <c r="M9" s="80">
        <v>28</v>
      </c>
      <c r="N9" s="80"/>
      <c r="O9" s="92">
        <v>8</v>
      </c>
      <c r="P9" s="80" t="s">
        <v>259</v>
      </c>
      <c r="Q9" s="86" t="s">
        <v>315</v>
      </c>
    </row>
    <row r="10" spans="1:17" ht="14.25">
      <c r="A10" s="157"/>
      <c r="B10" s="77" t="s">
        <v>17</v>
      </c>
      <c r="C10" s="87" t="s">
        <v>22</v>
      </c>
      <c r="D10" s="84" t="s">
        <v>310</v>
      </c>
      <c r="E10" s="148">
        <v>4</v>
      </c>
      <c r="F10" s="148">
        <v>3</v>
      </c>
      <c r="G10" s="148">
        <v>1</v>
      </c>
      <c r="H10" s="148"/>
      <c r="I10" s="148"/>
      <c r="J10" s="148"/>
      <c r="K10" s="149">
        <v>64</v>
      </c>
      <c r="L10" s="149">
        <v>42</v>
      </c>
      <c r="M10" s="149">
        <v>14</v>
      </c>
      <c r="N10" s="149"/>
      <c r="O10" s="150">
        <v>8</v>
      </c>
      <c r="P10" s="80" t="s">
        <v>262</v>
      </c>
      <c r="Q10" s="86"/>
    </row>
    <row r="11" spans="1:17" ht="14.25">
      <c r="A11" s="157"/>
      <c r="B11" s="77" t="s">
        <v>17</v>
      </c>
      <c r="C11" s="77" t="s">
        <v>18</v>
      </c>
      <c r="D11" s="84" t="s">
        <v>19</v>
      </c>
      <c r="E11" s="85"/>
      <c r="F11" s="85"/>
      <c r="G11" s="85"/>
      <c r="H11" s="80"/>
      <c r="I11" s="80"/>
      <c r="J11" s="80"/>
      <c r="K11" s="80">
        <v>16</v>
      </c>
      <c r="L11" s="80"/>
      <c r="M11" s="80"/>
      <c r="N11" s="80"/>
      <c r="O11" s="92">
        <v>16</v>
      </c>
      <c r="P11" s="80" t="s">
        <v>259</v>
      </c>
      <c r="Q11" s="86"/>
    </row>
    <row r="12" spans="1:17" ht="14.25">
      <c r="A12" s="157"/>
      <c r="B12" s="86">
        <v>2</v>
      </c>
      <c r="C12" s="87" t="s">
        <v>48</v>
      </c>
      <c r="D12" s="94" t="s">
        <v>49</v>
      </c>
      <c r="E12" s="86">
        <v>2.5</v>
      </c>
      <c r="F12" s="86">
        <v>1.5</v>
      </c>
      <c r="G12" s="86"/>
      <c r="H12" s="86">
        <v>1</v>
      </c>
      <c r="I12" s="86"/>
      <c r="J12" s="86"/>
      <c r="K12" s="95">
        <v>48</v>
      </c>
      <c r="L12" s="95">
        <v>24</v>
      </c>
      <c r="M12" s="95"/>
      <c r="N12" s="95">
        <v>24</v>
      </c>
      <c r="O12" s="86"/>
      <c r="P12" s="80" t="s">
        <v>259</v>
      </c>
      <c r="Q12" s="86"/>
    </row>
    <row r="13" spans="1:17" ht="14.25">
      <c r="A13" s="157"/>
      <c r="B13" s="80">
        <v>2</v>
      </c>
      <c r="C13" s="77" t="s">
        <v>40</v>
      </c>
      <c r="D13" s="88" t="s">
        <v>203</v>
      </c>
      <c r="E13" s="96">
        <v>2.5</v>
      </c>
      <c r="F13" s="96">
        <v>2</v>
      </c>
      <c r="G13" s="96">
        <v>0.5</v>
      </c>
      <c r="H13" s="96"/>
      <c r="I13" s="96"/>
      <c r="J13" s="96"/>
      <c r="K13" s="96">
        <v>40</v>
      </c>
      <c r="L13" s="97">
        <v>32</v>
      </c>
      <c r="M13" s="98">
        <v>8</v>
      </c>
      <c r="N13" s="99"/>
      <c r="O13" s="99"/>
      <c r="P13" s="80" t="s">
        <v>259</v>
      </c>
      <c r="Q13" s="86"/>
    </row>
    <row r="14" spans="1:17" ht="14.25">
      <c r="A14" s="157"/>
      <c r="B14" s="77" t="s">
        <v>44</v>
      </c>
      <c r="C14" s="77" t="s">
        <v>45</v>
      </c>
      <c r="D14" s="84" t="s">
        <v>46</v>
      </c>
      <c r="E14" s="80">
        <v>1</v>
      </c>
      <c r="F14" s="80"/>
      <c r="G14" s="80">
        <v>1</v>
      </c>
      <c r="H14" s="85"/>
      <c r="I14" s="80"/>
      <c r="J14" s="80"/>
      <c r="K14" s="80">
        <v>36</v>
      </c>
      <c r="L14" s="80"/>
      <c r="M14" s="80">
        <v>32</v>
      </c>
      <c r="N14" s="80"/>
      <c r="O14" s="92">
        <v>4</v>
      </c>
      <c r="P14" s="80" t="s">
        <v>259</v>
      </c>
      <c r="Q14" s="86" t="s">
        <v>316</v>
      </c>
    </row>
    <row r="15" spans="1:17" ht="14.25">
      <c r="A15" s="157"/>
      <c r="B15" s="77" t="s">
        <v>44</v>
      </c>
      <c r="C15" s="87" t="s">
        <v>47</v>
      </c>
      <c r="D15" s="84" t="s">
        <v>313</v>
      </c>
      <c r="E15" s="148">
        <v>4</v>
      </c>
      <c r="F15" s="148">
        <v>3</v>
      </c>
      <c r="G15" s="148">
        <v>1</v>
      </c>
      <c r="H15" s="148"/>
      <c r="I15" s="148"/>
      <c r="J15" s="148"/>
      <c r="K15" s="149">
        <v>64</v>
      </c>
      <c r="L15" s="149">
        <v>48</v>
      </c>
      <c r="M15" s="149">
        <v>16</v>
      </c>
      <c r="N15" s="80"/>
      <c r="O15" s="92"/>
      <c r="P15" s="80" t="s">
        <v>262</v>
      </c>
      <c r="Q15" s="86"/>
    </row>
    <row r="16" spans="1:17" ht="14.25">
      <c r="A16" s="157"/>
      <c r="B16" s="77" t="s">
        <v>44</v>
      </c>
      <c r="C16" s="77" t="s">
        <v>18</v>
      </c>
      <c r="D16" s="84" t="s">
        <v>19</v>
      </c>
      <c r="E16" s="80"/>
      <c r="F16" s="80"/>
      <c r="G16" s="80"/>
      <c r="H16" s="80"/>
      <c r="I16" s="80"/>
      <c r="J16" s="80"/>
      <c r="K16" s="80">
        <v>16</v>
      </c>
      <c r="L16" s="80"/>
      <c r="M16" s="80"/>
      <c r="N16" s="80"/>
      <c r="O16" s="92">
        <v>16</v>
      </c>
      <c r="P16" s="80" t="s">
        <v>259</v>
      </c>
      <c r="Q16" s="86"/>
    </row>
    <row r="17" spans="1:17" ht="22.5">
      <c r="A17" s="157"/>
      <c r="B17" s="80">
        <v>3</v>
      </c>
      <c r="C17" s="77" t="s">
        <v>58</v>
      </c>
      <c r="D17" s="105" t="s">
        <v>59</v>
      </c>
      <c r="E17" s="99">
        <v>2</v>
      </c>
      <c r="F17" s="99">
        <v>1.5</v>
      </c>
      <c r="G17" s="99">
        <v>0.5</v>
      </c>
      <c r="H17" s="99"/>
      <c r="I17" s="99"/>
      <c r="J17" s="99"/>
      <c r="K17" s="99">
        <v>32</v>
      </c>
      <c r="L17" s="106">
        <v>24</v>
      </c>
      <c r="M17" s="99">
        <v>8</v>
      </c>
      <c r="N17" s="80"/>
      <c r="O17" s="92"/>
      <c r="P17" s="80" t="s">
        <v>259</v>
      </c>
      <c r="Q17" s="86"/>
    </row>
    <row r="18" spans="1:17" ht="14.25">
      <c r="A18" s="157"/>
      <c r="B18" s="80">
        <v>3</v>
      </c>
      <c r="C18" s="77" t="s">
        <v>56</v>
      </c>
      <c r="D18" s="84" t="s">
        <v>57</v>
      </c>
      <c r="E18" s="89">
        <v>2</v>
      </c>
      <c r="F18" s="89">
        <v>1.5</v>
      </c>
      <c r="G18" s="89">
        <v>0.5</v>
      </c>
      <c r="H18" s="89"/>
      <c r="I18" s="89"/>
      <c r="J18" s="89"/>
      <c r="K18" s="89">
        <v>32</v>
      </c>
      <c r="L18" s="90">
        <v>24</v>
      </c>
      <c r="M18" s="89">
        <v>8</v>
      </c>
      <c r="N18" s="80"/>
      <c r="O18" s="92"/>
      <c r="P18" s="80" t="s">
        <v>259</v>
      </c>
      <c r="Q18" s="86"/>
    </row>
    <row r="19" spans="1:17" ht="14.25">
      <c r="A19" s="157"/>
      <c r="B19" s="77" t="s">
        <v>60</v>
      </c>
      <c r="C19" s="77" t="s">
        <v>61</v>
      </c>
      <c r="D19" s="84" t="s">
        <v>62</v>
      </c>
      <c r="E19" s="80">
        <v>1</v>
      </c>
      <c r="F19" s="80"/>
      <c r="G19" s="80">
        <v>1</v>
      </c>
      <c r="H19" s="85"/>
      <c r="I19" s="80"/>
      <c r="J19" s="80"/>
      <c r="K19" s="80">
        <v>36</v>
      </c>
      <c r="L19" s="80"/>
      <c r="M19" s="80">
        <v>32</v>
      </c>
      <c r="N19" s="80"/>
      <c r="O19" s="92">
        <v>4</v>
      </c>
      <c r="P19" s="80" t="s">
        <v>259</v>
      </c>
      <c r="Q19" s="86" t="s">
        <v>316</v>
      </c>
    </row>
    <row r="20" spans="1:17" ht="14.25">
      <c r="A20" s="157"/>
      <c r="B20" s="77" t="s">
        <v>60</v>
      </c>
      <c r="C20" s="87" t="s">
        <v>63</v>
      </c>
      <c r="D20" s="84" t="s">
        <v>311</v>
      </c>
      <c r="E20" s="148">
        <v>4</v>
      </c>
      <c r="F20" s="148">
        <v>3</v>
      </c>
      <c r="G20" s="148">
        <v>1</v>
      </c>
      <c r="H20" s="148"/>
      <c r="I20" s="148"/>
      <c r="J20" s="148"/>
      <c r="K20" s="149">
        <v>64</v>
      </c>
      <c r="L20" s="149">
        <v>48</v>
      </c>
      <c r="M20" s="149">
        <v>16</v>
      </c>
      <c r="N20" s="80"/>
      <c r="O20" s="92"/>
      <c r="P20" s="80" t="s">
        <v>262</v>
      </c>
      <c r="Q20" s="86"/>
    </row>
    <row r="21" spans="1:17" ht="14.25">
      <c r="A21" s="157"/>
      <c r="B21" s="77" t="s">
        <v>60</v>
      </c>
      <c r="C21" s="77" t="s">
        <v>18</v>
      </c>
      <c r="D21" s="84" t="s">
        <v>19</v>
      </c>
      <c r="E21" s="80"/>
      <c r="F21" s="80"/>
      <c r="G21" s="80"/>
      <c r="H21" s="80"/>
      <c r="I21" s="80"/>
      <c r="J21" s="80"/>
      <c r="K21" s="80">
        <v>16</v>
      </c>
      <c r="L21" s="80"/>
      <c r="M21" s="80"/>
      <c r="N21" s="80"/>
      <c r="O21" s="92">
        <v>16</v>
      </c>
      <c r="P21" s="80" t="s">
        <v>259</v>
      </c>
      <c r="Q21" s="86"/>
    </row>
    <row r="22" spans="1:17" ht="22.5">
      <c r="A22" s="157"/>
      <c r="B22" s="80">
        <v>4</v>
      </c>
      <c r="C22" s="77" t="s">
        <v>65</v>
      </c>
      <c r="D22" s="84" t="s">
        <v>66</v>
      </c>
      <c r="E22" s="89">
        <v>3</v>
      </c>
      <c r="F22" s="89">
        <v>2</v>
      </c>
      <c r="G22" s="89">
        <v>1</v>
      </c>
      <c r="H22" s="89"/>
      <c r="I22" s="89"/>
      <c r="J22" s="89"/>
      <c r="K22" s="89">
        <v>48</v>
      </c>
      <c r="L22" s="90">
        <v>32</v>
      </c>
      <c r="M22" s="89">
        <v>16</v>
      </c>
      <c r="N22" s="99"/>
      <c r="O22" s="99"/>
      <c r="P22" s="80" t="s">
        <v>259</v>
      </c>
      <c r="Q22" s="86"/>
    </row>
    <row r="23" spans="1:17" ht="14.25">
      <c r="A23" s="157"/>
      <c r="B23" s="80">
        <v>4</v>
      </c>
      <c r="C23" s="87" t="s">
        <v>27</v>
      </c>
      <c r="D23" s="84" t="s">
        <v>28</v>
      </c>
      <c r="E23" s="86"/>
      <c r="F23" s="86"/>
      <c r="G23" s="86"/>
      <c r="H23" s="86"/>
      <c r="I23" s="86"/>
      <c r="J23" s="86"/>
      <c r="K23" s="86">
        <v>8</v>
      </c>
      <c r="L23" s="86">
        <v>8</v>
      </c>
      <c r="M23" s="86"/>
      <c r="N23" s="86"/>
      <c r="O23" s="86"/>
      <c r="P23" s="80" t="s">
        <v>259</v>
      </c>
      <c r="Q23" s="86"/>
    </row>
    <row r="24" spans="1:17" ht="14.25">
      <c r="A24" s="157"/>
      <c r="B24" s="77" t="s">
        <v>67</v>
      </c>
      <c r="C24" s="77" t="s">
        <v>68</v>
      </c>
      <c r="D24" s="84" t="s">
        <v>69</v>
      </c>
      <c r="E24" s="80">
        <v>1</v>
      </c>
      <c r="F24" s="80"/>
      <c r="G24" s="80">
        <v>1</v>
      </c>
      <c r="H24" s="85"/>
      <c r="I24" s="80"/>
      <c r="J24" s="80"/>
      <c r="K24" s="80">
        <v>36</v>
      </c>
      <c r="L24" s="80"/>
      <c r="M24" s="80">
        <v>32</v>
      </c>
      <c r="N24" s="80"/>
      <c r="O24" s="92">
        <v>4</v>
      </c>
      <c r="P24" s="80" t="s">
        <v>259</v>
      </c>
      <c r="Q24" s="86" t="s">
        <v>316</v>
      </c>
    </row>
    <row r="25" spans="1:17" ht="14.25">
      <c r="A25" s="157"/>
      <c r="B25" s="77" t="s">
        <v>67</v>
      </c>
      <c r="C25" s="87" t="s">
        <v>70</v>
      </c>
      <c r="D25" s="84" t="s">
        <v>312</v>
      </c>
      <c r="E25" s="148">
        <v>4</v>
      </c>
      <c r="F25" s="148">
        <v>3</v>
      </c>
      <c r="G25" s="148">
        <v>1</v>
      </c>
      <c r="H25" s="148"/>
      <c r="I25" s="148"/>
      <c r="J25" s="148"/>
      <c r="K25" s="149">
        <v>64</v>
      </c>
      <c r="L25" s="149">
        <v>48</v>
      </c>
      <c r="M25" s="149">
        <v>16</v>
      </c>
      <c r="N25" s="80"/>
      <c r="O25" s="92"/>
      <c r="P25" s="80" t="s">
        <v>262</v>
      </c>
      <c r="Q25" s="86"/>
    </row>
    <row r="26" spans="1:17" ht="14.25">
      <c r="A26" s="157"/>
      <c r="B26" s="77" t="s">
        <v>67</v>
      </c>
      <c r="C26" s="77" t="s">
        <v>18</v>
      </c>
      <c r="D26" s="84" t="s">
        <v>19</v>
      </c>
      <c r="E26" s="80"/>
      <c r="F26" s="80"/>
      <c r="G26" s="80"/>
      <c r="H26" s="80"/>
      <c r="I26" s="80"/>
      <c r="J26" s="80"/>
      <c r="K26" s="80">
        <v>16</v>
      </c>
      <c r="L26" s="80"/>
      <c r="M26" s="80"/>
      <c r="N26" s="80"/>
      <c r="O26" s="92">
        <v>16</v>
      </c>
      <c r="P26" s="80" t="s">
        <v>259</v>
      </c>
      <c r="Q26" s="86"/>
    </row>
    <row r="27" spans="1:17" ht="14.25">
      <c r="A27" s="157"/>
      <c r="B27" s="101">
        <v>5</v>
      </c>
      <c r="C27" s="87" t="s">
        <v>84</v>
      </c>
      <c r="D27" s="84" t="s">
        <v>85</v>
      </c>
      <c r="E27" s="108">
        <v>2</v>
      </c>
      <c r="F27" s="108">
        <v>1.5</v>
      </c>
      <c r="G27" s="108">
        <v>0.5</v>
      </c>
      <c r="H27" s="108"/>
      <c r="I27" s="108"/>
      <c r="J27" s="108"/>
      <c r="K27" s="108">
        <v>32</v>
      </c>
      <c r="L27" s="109">
        <v>24</v>
      </c>
      <c r="M27" s="108">
        <v>8</v>
      </c>
      <c r="N27" s="86"/>
      <c r="O27" s="86"/>
      <c r="P27" s="80" t="s">
        <v>259</v>
      </c>
      <c r="Q27" s="86"/>
    </row>
    <row r="28" spans="1:17" ht="14.25">
      <c r="A28" s="157"/>
      <c r="B28" s="77" t="s">
        <v>74</v>
      </c>
      <c r="C28" s="77" t="s">
        <v>18</v>
      </c>
      <c r="D28" s="84" t="s">
        <v>19</v>
      </c>
      <c r="E28" s="80"/>
      <c r="F28" s="80"/>
      <c r="G28" s="80"/>
      <c r="H28" s="80"/>
      <c r="I28" s="80"/>
      <c r="J28" s="80"/>
      <c r="K28" s="80">
        <v>16</v>
      </c>
      <c r="L28" s="80"/>
      <c r="M28" s="80"/>
      <c r="N28" s="80"/>
      <c r="O28" s="92">
        <v>16</v>
      </c>
      <c r="P28" s="80" t="s">
        <v>259</v>
      </c>
      <c r="Q28" s="86"/>
    </row>
    <row r="29" spans="1:17" ht="14.25">
      <c r="A29" s="157"/>
      <c r="B29" s="80">
        <v>6</v>
      </c>
      <c r="C29" s="87" t="s">
        <v>27</v>
      </c>
      <c r="D29" s="84" t="s">
        <v>28</v>
      </c>
      <c r="E29" s="86">
        <v>2</v>
      </c>
      <c r="F29" s="86">
        <v>2</v>
      </c>
      <c r="G29" s="86"/>
      <c r="H29" s="86"/>
      <c r="I29" s="86"/>
      <c r="J29" s="86"/>
      <c r="K29" s="86">
        <v>16</v>
      </c>
      <c r="L29" s="86">
        <v>16</v>
      </c>
      <c r="M29" s="86"/>
      <c r="N29" s="86"/>
      <c r="O29" s="86"/>
      <c r="P29" s="80" t="s">
        <v>259</v>
      </c>
      <c r="Q29" s="86"/>
    </row>
    <row r="30" spans="1:17" ht="14.25">
      <c r="A30" s="158"/>
      <c r="B30" s="77" t="s">
        <v>83</v>
      </c>
      <c r="C30" s="77" t="s">
        <v>18</v>
      </c>
      <c r="D30" s="84" t="s">
        <v>19</v>
      </c>
      <c r="E30" s="80">
        <v>2</v>
      </c>
      <c r="F30" s="80">
        <v>2</v>
      </c>
      <c r="G30" s="80"/>
      <c r="H30" s="80"/>
      <c r="I30" s="80"/>
      <c r="J30" s="80"/>
      <c r="K30" s="80">
        <v>16</v>
      </c>
      <c r="L30" s="80"/>
      <c r="M30" s="80"/>
      <c r="N30" s="80"/>
      <c r="O30" s="92">
        <v>16</v>
      </c>
      <c r="P30" s="80" t="s">
        <v>259</v>
      </c>
      <c r="Q30" s="86"/>
    </row>
    <row r="31" spans="1:17" s="50" customFormat="1" ht="14.25">
      <c r="A31" s="51" t="s">
        <v>158</v>
      </c>
      <c r="B31" s="161" t="s">
        <v>39</v>
      </c>
      <c r="C31" s="162"/>
      <c r="D31" s="163"/>
      <c r="E31" s="47">
        <f>SUM(E5:E30)</f>
        <v>45</v>
      </c>
      <c r="F31" s="47">
        <f aca="true" t="shared" si="0" ref="F31:O31">SUM(F5:F30)</f>
        <v>31.5</v>
      </c>
      <c r="G31" s="47">
        <f>SUM(G5:G30)</f>
        <v>11.5</v>
      </c>
      <c r="H31" s="47">
        <f t="shared" si="0"/>
        <v>2</v>
      </c>
      <c r="I31" s="47">
        <f t="shared" si="0"/>
        <v>0</v>
      </c>
      <c r="J31" s="47">
        <f t="shared" si="0"/>
        <v>0</v>
      </c>
      <c r="K31" s="47">
        <f t="shared" si="0"/>
        <v>880</v>
      </c>
      <c r="L31" s="47">
        <f t="shared" si="0"/>
        <v>462</v>
      </c>
      <c r="M31" s="47">
        <f t="shared" si="0"/>
        <v>242</v>
      </c>
      <c r="N31" s="47">
        <f t="shared" si="0"/>
        <v>48</v>
      </c>
      <c r="O31" s="47">
        <f t="shared" si="0"/>
        <v>128</v>
      </c>
      <c r="P31" s="49"/>
      <c r="Q31" s="49"/>
    </row>
    <row r="32" spans="1:17" ht="14.25">
      <c r="A32" s="159"/>
      <c r="B32" s="80">
        <v>3</v>
      </c>
      <c r="C32" s="80"/>
      <c r="D32" s="107" t="s">
        <v>212</v>
      </c>
      <c r="E32" s="80">
        <v>2</v>
      </c>
      <c r="F32" s="80">
        <v>2</v>
      </c>
      <c r="G32" s="80"/>
      <c r="H32" s="80"/>
      <c r="I32" s="80"/>
      <c r="J32" s="80"/>
      <c r="K32" s="80">
        <v>32</v>
      </c>
      <c r="L32" s="80">
        <v>32</v>
      </c>
      <c r="M32" s="80"/>
      <c r="N32" s="80"/>
      <c r="O32" s="92"/>
      <c r="P32" s="80" t="s">
        <v>259</v>
      </c>
      <c r="Q32" s="86"/>
    </row>
    <row r="33" spans="1:17" ht="14.25">
      <c r="A33" s="160"/>
      <c r="B33" s="80">
        <v>4</v>
      </c>
      <c r="C33" s="80"/>
      <c r="D33" s="107" t="s">
        <v>212</v>
      </c>
      <c r="E33" s="80">
        <v>2</v>
      </c>
      <c r="F33" s="80">
        <v>2</v>
      </c>
      <c r="G33" s="80"/>
      <c r="H33" s="80"/>
      <c r="I33" s="80"/>
      <c r="J33" s="80"/>
      <c r="K33" s="80">
        <v>32</v>
      </c>
      <c r="L33" s="80">
        <v>32</v>
      </c>
      <c r="M33" s="80"/>
      <c r="N33" s="80"/>
      <c r="O33" s="92"/>
      <c r="P33" s="80" t="s">
        <v>259</v>
      </c>
      <c r="Q33" s="86"/>
    </row>
    <row r="34" spans="1:17" ht="14.25">
      <c r="A34" s="160"/>
      <c r="B34" s="80">
        <v>5</v>
      </c>
      <c r="C34" s="86"/>
      <c r="D34" s="107" t="s">
        <v>212</v>
      </c>
      <c r="E34" s="80">
        <v>2</v>
      </c>
      <c r="F34" s="80">
        <v>2</v>
      </c>
      <c r="G34" s="80"/>
      <c r="H34" s="80"/>
      <c r="I34" s="80"/>
      <c r="J34" s="80"/>
      <c r="K34" s="80">
        <v>32</v>
      </c>
      <c r="L34" s="80">
        <v>32</v>
      </c>
      <c r="M34" s="80"/>
      <c r="N34" s="80"/>
      <c r="O34" s="92"/>
      <c r="P34" s="80" t="s">
        <v>259</v>
      </c>
      <c r="Q34" s="86"/>
    </row>
    <row r="35" spans="1:17" ht="14.25">
      <c r="A35" s="160"/>
      <c r="B35" s="80">
        <v>6</v>
      </c>
      <c r="C35" s="87"/>
      <c r="D35" s="107" t="s">
        <v>212</v>
      </c>
      <c r="E35" s="86">
        <v>2</v>
      </c>
      <c r="F35" s="86">
        <v>2</v>
      </c>
      <c r="G35" s="86"/>
      <c r="H35" s="86"/>
      <c r="I35" s="86"/>
      <c r="J35" s="86"/>
      <c r="K35" s="86">
        <v>32</v>
      </c>
      <c r="L35" s="86">
        <v>32</v>
      </c>
      <c r="M35" s="86"/>
      <c r="N35" s="86"/>
      <c r="O35" s="86"/>
      <c r="P35" s="80" t="s">
        <v>259</v>
      </c>
      <c r="Q35" s="86"/>
    </row>
    <row r="36" spans="1:17" s="50" customFormat="1" ht="14.25">
      <c r="A36" s="51" t="s">
        <v>159</v>
      </c>
      <c r="B36" s="161" t="s">
        <v>39</v>
      </c>
      <c r="C36" s="162"/>
      <c r="D36" s="163"/>
      <c r="E36" s="47">
        <f>SUM(E32:E35)</f>
        <v>8</v>
      </c>
      <c r="F36" s="47">
        <f>SUM(F32:F35)</f>
        <v>8</v>
      </c>
      <c r="G36" s="47"/>
      <c r="H36" s="47">
        <f>SUM(H32:H35)</f>
        <v>0</v>
      </c>
      <c r="I36" s="47">
        <f>SUM(I32:I35)</f>
        <v>0</v>
      </c>
      <c r="J36" s="47"/>
      <c r="K36" s="47">
        <f>SUM(K32:K35)</f>
        <v>128</v>
      </c>
      <c r="L36" s="47">
        <f>SUM(L32:L35)</f>
        <v>128</v>
      </c>
      <c r="M36" s="47"/>
      <c r="N36" s="47">
        <f>SUM(N32:N35)</f>
        <v>0</v>
      </c>
      <c r="O36" s="47">
        <f>SUM(O32:O35)</f>
        <v>0</v>
      </c>
      <c r="P36" s="49"/>
      <c r="Q36" s="49"/>
    </row>
    <row r="37" spans="1:17" ht="14.25">
      <c r="A37" s="1"/>
      <c r="B37" s="80">
        <v>1</v>
      </c>
      <c r="C37" s="77" t="s">
        <v>34</v>
      </c>
      <c r="D37" s="93" t="s">
        <v>35</v>
      </c>
      <c r="E37" s="80">
        <v>2</v>
      </c>
      <c r="F37" s="80">
        <v>2</v>
      </c>
      <c r="G37" s="80"/>
      <c r="H37" s="80"/>
      <c r="I37" s="80"/>
      <c r="J37" s="80"/>
      <c r="K37" s="80">
        <v>32</v>
      </c>
      <c r="L37" s="80">
        <v>28</v>
      </c>
      <c r="M37" s="80"/>
      <c r="N37" s="80"/>
      <c r="O37" s="80">
        <v>4</v>
      </c>
      <c r="P37" s="80" t="s">
        <v>262</v>
      </c>
      <c r="Q37" s="86"/>
    </row>
    <row r="38" spans="1:17" s="33" customFormat="1" ht="14.25">
      <c r="A38" s="1"/>
      <c r="B38" s="80">
        <v>1</v>
      </c>
      <c r="C38" s="77" t="s">
        <v>36</v>
      </c>
      <c r="D38" s="84" t="s">
        <v>37</v>
      </c>
      <c r="E38" s="80">
        <v>2</v>
      </c>
      <c r="F38" s="80">
        <v>2</v>
      </c>
      <c r="G38" s="80"/>
      <c r="H38" s="80"/>
      <c r="I38" s="80"/>
      <c r="J38" s="80"/>
      <c r="K38" s="80">
        <v>32</v>
      </c>
      <c r="L38" s="80">
        <v>28</v>
      </c>
      <c r="M38" s="80"/>
      <c r="N38" s="80"/>
      <c r="O38" s="80">
        <v>4</v>
      </c>
      <c r="P38" s="80" t="s">
        <v>262</v>
      </c>
      <c r="Q38" s="86"/>
    </row>
    <row r="39" spans="1:17" ht="14.25">
      <c r="A39" s="1"/>
      <c r="B39" s="80">
        <v>1</v>
      </c>
      <c r="C39" s="77" t="s">
        <v>38</v>
      </c>
      <c r="D39" s="84" t="s">
        <v>199</v>
      </c>
      <c r="E39" s="80">
        <v>2</v>
      </c>
      <c r="F39" s="80">
        <v>2</v>
      </c>
      <c r="G39" s="80"/>
      <c r="H39" s="80"/>
      <c r="I39" s="80"/>
      <c r="J39" s="80"/>
      <c r="K39" s="80">
        <v>32</v>
      </c>
      <c r="L39" s="80">
        <v>28</v>
      </c>
      <c r="M39" s="80"/>
      <c r="N39" s="80"/>
      <c r="O39" s="80">
        <v>4</v>
      </c>
      <c r="P39" s="80" t="s">
        <v>259</v>
      </c>
      <c r="Q39" s="86"/>
    </row>
    <row r="40" spans="1:17" ht="14.25">
      <c r="A40" s="1"/>
      <c r="B40" s="80">
        <v>1</v>
      </c>
      <c r="C40" s="77" t="s">
        <v>200</v>
      </c>
      <c r="D40" s="93" t="s">
        <v>201</v>
      </c>
      <c r="E40" s="80">
        <v>2</v>
      </c>
      <c r="F40" s="80">
        <v>2</v>
      </c>
      <c r="G40" s="80"/>
      <c r="H40" s="80"/>
      <c r="I40" s="80"/>
      <c r="J40" s="80"/>
      <c r="K40" s="80">
        <v>32</v>
      </c>
      <c r="L40" s="80">
        <v>28</v>
      </c>
      <c r="M40" s="80"/>
      <c r="N40" s="80"/>
      <c r="O40" s="80">
        <v>4</v>
      </c>
      <c r="P40" s="80" t="s">
        <v>259</v>
      </c>
      <c r="Q40" s="86"/>
    </row>
    <row r="41" spans="1:17" s="33" customFormat="1" ht="14.25">
      <c r="A41" s="1"/>
      <c r="B41" s="80">
        <v>1</v>
      </c>
      <c r="C41" s="77" t="s">
        <v>32</v>
      </c>
      <c r="D41" s="93" t="s">
        <v>202</v>
      </c>
      <c r="E41" s="80">
        <v>2</v>
      </c>
      <c r="F41" s="80">
        <v>2</v>
      </c>
      <c r="G41" s="80"/>
      <c r="H41" s="80"/>
      <c r="I41" s="80"/>
      <c r="J41" s="80"/>
      <c r="K41" s="80">
        <v>32</v>
      </c>
      <c r="L41" s="80">
        <v>28</v>
      </c>
      <c r="M41" s="80"/>
      <c r="N41" s="80"/>
      <c r="O41" s="80">
        <v>4</v>
      </c>
      <c r="P41" s="80" t="s">
        <v>262</v>
      </c>
      <c r="Q41" s="86"/>
    </row>
    <row r="42" spans="1:17" ht="14.25" customHeight="1">
      <c r="A42" s="1"/>
      <c r="B42" s="80">
        <v>2</v>
      </c>
      <c r="C42" s="77" t="s">
        <v>204</v>
      </c>
      <c r="D42" s="100" t="s">
        <v>205</v>
      </c>
      <c r="E42" s="80">
        <v>2</v>
      </c>
      <c r="F42" s="80">
        <v>1</v>
      </c>
      <c r="G42" s="80">
        <v>1</v>
      </c>
      <c r="H42" s="80"/>
      <c r="I42" s="80"/>
      <c r="J42" s="80"/>
      <c r="K42" s="95">
        <v>32</v>
      </c>
      <c r="L42" s="80">
        <v>16</v>
      </c>
      <c r="M42" s="80">
        <v>16</v>
      </c>
      <c r="N42" s="80"/>
      <c r="O42" s="80"/>
      <c r="P42" s="80" t="s">
        <v>262</v>
      </c>
      <c r="Q42" s="86"/>
    </row>
    <row r="43" spans="1:17" ht="14.25" customHeight="1">
      <c r="A43" s="1"/>
      <c r="B43" s="80">
        <v>2</v>
      </c>
      <c r="C43" s="77" t="s">
        <v>206</v>
      </c>
      <c r="D43" s="93" t="s">
        <v>33</v>
      </c>
      <c r="E43" s="80">
        <v>2</v>
      </c>
      <c r="F43" s="80">
        <v>2</v>
      </c>
      <c r="G43" s="80"/>
      <c r="H43" s="80"/>
      <c r="I43" s="80"/>
      <c r="J43" s="80"/>
      <c r="K43" s="80">
        <v>32</v>
      </c>
      <c r="L43" s="80">
        <v>28</v>
      </c>
      <c r="M43" s="80"/>
      <c r="N43" s="80"/>
      <c r="O43" s="80">
        <v>4</v>
      </c>
      <c r="P43" s="80" t="s">
        <v>262</v>
      </c>
      <c r="Q43" s="86"/>
    </row>
    <row r="44" spans="1:17" ht="15.75" customHeight="1">
      <c r="A44" s="1"/>
      <c r="B44" s="80">
        <v>2</v>
      </c>
      <c r="C44" s="77" t="s">
        <v>207</v>
      </c>
      <c r="D44" s="93" t="s">
        <v>54</v>
      </c>
      <c r="E44" s="80">
        <v>2</v>
      </c>
      <c r="F44" s="80">
        <v>2</v>
      </c>
      <c r="G44" s="80"/>
      <c r="H44" s="80"/>
      <c r="I44" s="80"/>
      <c r="J44" s="80"/>
      <c r="K44" s="95">
        <v>32</v>
      </c>
      <c r="L44" s="80">
        <v>32</v>
      </c>
      <c r="M44" s="80"/>
      <c r="N44" s="80"/>
      <c r="O44" s="80"/>
      <c r="P44" s="80" t="s">
        <v>259</v>
      </c>
      <c r="Q44" s="86"/>
    </row>
    <row r="45" spans="1:17" ht="14.25" customHeight="1">
      <c r="A45" s="1"/>
      <c r="B45" s="80">
        <v>2</v>
      </c>
      <c r="C45" s="77" t="s">
        <v>50</v>
      </c>
      <c r="D45" s="93" t="s">
        <v>51</v>
      </c>
      <c r="E45" s="80">
        <v>2</v>
      </c>
      <c r="F45" s="80">
        <v>2</v>
      </c>
      <c r="G45" s="80"/>
      <c r="H45" s="80"/>
      <c r="I45" s="80"/>
      <c r="J45" s="80"/>
      <c r="K45" s="80">
        <v>32</v>
      </c>
      <c r="L45" s="80">
        <v>32</v>
      </c>
      <c r="M45" s="80"/>
      <c r="N45" s="80"/>
      <c r="O45" s="80"/>
      <c r="P45" s="80" t="s">
        <v>259</v>
      </c>
      <c r="Q45" s="86"/>
    </row>
    <row r="46" spans="1:17" ht="14.25" customHeight="1">
      <c r="A46" s="1"/>
      <c r="B46" s="80">
        <v>2</v>
      </c>
      <c r="C46" s="77" t="s">
        <v>208</v>
      </c>
      <c r="D46" s="93" t="s">
        <v>209</v>
      </c>
      <c r="E46" s="80">
        <v>3</v>
      </c>
      <c r="F46" s="80">
        <v>3</v>
      </c>
      <c r="G46" s="80"/>
      <c r="H46" s="80"/>
      <c r="I46" s="80"/>
      <c r="J46" s="80"/>
      <c r="K46" s="115">
        <v>48</v>
      </c>
      <c r="L46" s="115">
        <v>48</v>
      </c>
      <c r="M46" s="80"/>
      <c r="N46" s="80"/>
      <c r="O46" s="80"/>
      <c r="P46" s="80" t="s">
        <v>262</v>
      </c>
      <c r="Q46" s="86"/>
    </row>
    <row r="47" spans="1:17" ht="14.25" customHeight="1">
      <c r="A47" s="1"/>
      <c r="B47" s="80">
        <v>2</v>
      </c>
      <c r="C47" s="77" t="s">
        <v>210</v>
      </c>
      <c r="D47" s="93" t="s">
        <v>53</v>
      </c>
      <c r="E47" s="80">
        <v>3</v>
      </c>
      <c r="F47" s="80">
        <v>3</v>
      </c>
      <c r="G47" s="80"/>
      <c r="H47" s="80"/>
      <c r="I47" s="80"/>
      <c r="J47" s="80"/>
      <c r="K47" s="95">
        <v>48</v>
      </c>
      <c r="L47" s="80">
        <v>48</v>
      </c>
      <c r="M47" s="80"/>
      <c r="N47" s="80"/>
      <c r="O47" s="80"/>
      <c r="P47" s="80" t="s">
        <v>262</v>
      </c>
      <c r="Q47" s="86"/>
    </row>
    <row r="48" spans="1:17" ht="14.25" customHeight="1">
      <c r="A48" s="1"/>
      <c r="B48" s="80">
        <v>3</v>
      </c>
      <c r="C48" s="77" t="s">
        <v>213</v>
      </c>
      <c r="D48" s="100" t="s">
        <v>214</v>
      </c>
      <c r="E48" s="80">
        <v>2</v>
      </c>
      <c r="F48" s="80">
        <v>1</v>
      </c>
      <c r="G48" s="80">
        <v>1</v>
      </c>
      <c r="H48" s="80"/>
      <c r="I48" s="80"/>
      <c r="J48" s="80"/>
      <c r="K48" s="95">
        <v>32</v>
      </c>
      <c r="L48" s="80">
        <v>16</v>
      </c>
      <c r="M48" s="80">
        <v>16</v>
      </c>
      <c r="N48" s="80"/>
      <c r="O48" s="80"/>
      <c r="P48" s="80" t="s">
        <v>262</v>
      </c>
      <c r="Q48" s="86"/>
    </row>
    <row r="49" spans="1:17" ht="14.25" customHeight="1">
      <c r="A49" s="1"/>
      <c r="B49" s="80">
        <v>3</v>
      </c>
      <c r="C49" s="77" t="s">
        <v>215</v>
      </c>
      <c r="D49" s="93" t="s">
        <v>52</v>
      </c>
      <c r="E49" s="80">
        <v>2</v>
      </c>
      <c r="F49" s="80">
        <v>2</v>
      </c>
      <c r="G49" s="80"/>
      <c r="H49" s="80"/>
      <c r="I49" s="80"/>
      <c r="J49" s="80"/>
      <c r="K49" s="95">
        <v>32</v>
      </c>
      <c r="L49" s="80">
        <v>32</v>
      </c>
      <c r="M49" s="80"/>
      <c r="N49" s="80"/>
      <c r="O49" s="80"/>
      <c r="P49" s="80" t="s">
        <v>262</v>
      </c>
      <c r="Q49" s="86"/>
    </row>
    <row r="50" spans="1:17" ht="14.25" customHeight="1">
      <c r="A50" s="1"/>
      <c r="B50" s="80">
        <v>3</v>
      </c>
      <c r="C50" s="77" t="s">
        <v>216</v>
      </c>
      <c r="D50" s="93" t="s">
        <v>217</v>
      </c>
      <c r="E50" s="80">
        <v>3</v>
      </c>
      <c r="F50" s="80">
        <v>3</v>
      </c>
      <c r="G50" s="80"/>
      <c r="H50" s="80"/>
      <c r="I50" s="80"/>
      <c r="J50" s="80"/>
      <c r="K50" s="115">
        <v>48</v>
      </c>
      <c r="L50" s="115">
        <v>48</v>
      </c>
      <c r="M50" s="80"/>
      <c r="N50" s="80"/>
      <c r="O50" s="92"/>
      <c r="P50" s="80" t="s">
        <v>262</v>
      </c>
      <c r="Q50" s="86"/>
    </row>
    <row r="51" spans="1:17" ht="14.25" customHeight="1">
      <c r="A51" s="1"/>
      <c r="B51" s="80">
        <v>3</v>
      </c>
      <c r="C51" s="77" t="s">
        <v>218</v>
      </c>
      <c r="D51" s="93" t="s">
        <v>55</v>
      </c>
      <c r="E51" s="80">
        <v>2</v>
      </c>
      <c r="F51" s="80">
        <v>2</v>
      </c>
      <c r="G51" s="80"/>
      <c r="H51" s="80"/>
      <c r="I51" s="80"/>
      <c r="J51" s="80"/>
      <c r="K51" s="95">
        <v>32</v>
      </c>
      <c r="L51" s="80">
        <v>32</v>
      </c>
      <c r="M51" s="80"/>
      <c r="N51" s="80"/>
      <c r="O51" s="80"/>
      <c r="P51" s="80" t="s">
        <v>259</v>
      </c>
      <c r="Q51" s="86"/>
    </row>
    <row r="52" spans="1:17" ht="14.25" customHeight="1">
      <c r="A52" s="1"/>
      <c r="B52" s="80">
        <v>3</v>
      </c>
      <c r="C52" s="77" t="s">
        <v>219</v>
      </c>
      <c r="D52" s="93" t="s">
        <v>220</v>
      </c>
      <c r="E52" s="80">
        <v>2</v>
      </c>
      <c r="F52" s="80">
        <v>2</v>
      </c>
      <c r="G52" s="80"/>
      <c r="H52" s="80"/>
      <c r="I52" s="80"/>
      <c r="J52" s="80"/>
      <c r="K52" s="80">
        <v>32</v>
      </c>
      <c r="L52" s="80">
        <v>32</v>
      </c>
      <c r="M52" s="80"/>
      <c r="N52" s="80"/>
      <c r="O52" s="80"/>
      <c r="P52" s="80" t="s">
        <v>262</v>
      </c>
      <c r="Q52" s="86"/>
    </row>
    <row r="53" spans="1:17" ht="14.25" customHeight="1">
      <c r="A53" s="1"/>
      <c r="B53" s="80">
        <v>3</v>
      </c>
      <c r="C53" s="77" t="s">
        <v>221</v>
      </c>
      <c r="D53" s="93" t="s">
        <v>222</v>
      </c>
      <c r="E53" s="80">
        <v>3</v>
      </c>
      <c r="F53" s="80">
        <v>3</v>
      </c>
      <c r="G53" s="80"/>
      <c r="H53" s="80"/>
      <c r="I53" s="80"/>
      <c r="J53" s="80"/>
      <c r="K53" s="95">
        <v>48</v>
      </c>
      <c r="L53" s="80">
        <v>48</v>
      </c>
      <c r="M53" s="80"/>
      <c r="N53" s="80"/>
      <c r="O53" s="80"/>
      <c r="P53" s="80" t="s">
        <v>259</v>
      </c>
      <c r="Q53" s="86"/>
    </row>
    <row r="54" spans="1:17" ht="14.25" customHeight="1">
      <c r="A54" s="1"/>
      <c r="B54" s="80">
        <v>4</v>
      </c>
      <c r="C54" s="77" t="s">
        <v>223</v>
      </c>
      <c r="D54" s="93" t="s">
        <v>71</v>
      </c>
      <c r="E54" s="80">
        <v>3</v>
      </c>
      <c r="F54" s="80">
        <v>3</v>
      </c>
      <c r="G54" s="80"/>
      <c r="H54" s="80"/>
      <c r="I54" s="80"/>
      <c r="J54" s="80"/>
      <c r="K54" s="80">
        <v>48</v>
      </c>
      <c r="L54" s="80">
        <v>48</v>
      </c>
      <c r="M54" s="80"/>
      <c r="N54" s="80"/>
      <c r="O54" s="92"/>
      <c r="P54" s="80" t="s">
        <v>262</v>
      </c>
      <c r="Q54" s="86"/>
    </row>
    <row r="55" spans="1:17" ht="14.25" customHeight="1">
      <c r="A55" s="1"/>
      <c r="B55" s="80">
        <v>4</v>
      </c>
      <c r="C55" s="77" t="s">
        <v>224</v>
      </c>
      <c r="D55" s="93" t="s">
        <v>64</v>
      </c>
      <c r="E55" s="80">
        <v>2</v>
      </c>
      <c r="F55" s="80">
        <v>2</v>
      </c>
      <c r="G55" s="80"/>
      <c r="H55" s="80"/>
      <c r="I55" s="80"/>
      <c r="J55" s="80"/>
      <c r="K55" s="80">
        <v>32</v>
      </c>
      <c r="L55" s="80">
        <v>32</v>
      </c>
      <c r="M55" s="80"/>
      <c r="N55" s="80"/>
      <c r="O55" s="80"/>
      <c r="P55" s="80" t="s">
        <v>259</v>
      </c>
      <c r="Q55" s="86"/>
    </row>
    <row r="56" spans="1:17" ht="14.25" customHeight="1">
      <c r="A56" s="1"/>
      <c r="B56" s="80">
        <v>4</v>
      </c>
      <c r="C56" s="77" t="s">
        <v>225</v>
      </c>
      <c r="D56" s="93" t="s">
        <v>268</v>
      </c>
      <c r="E56" s="80">
        <v>2</v>
      </c>
      <c r="F56" s="80">
        <v>1</v>
      </c>
      <c r="G56" s="80">
        <v>1</v>
      </c>
      <c r="H56" s="80"/>
      <c r="I56" s="80"/>
      <c r="J56" s="80"/>
      <c r="K56" s="80">
        <v>32</v>
      </c>
      <c r="L56" s="80">
        <v>16</v>
      </c>
      <c r="M56" s="80">
        <v>16</v>
      </c>
      <c r="N56" s="80"/>
      <c r="O56" s="92"/>
      <c r="P56" s="80" t="s">
        <v>262</v>
      </c>
      <c r="Q56" s="86"/>
    </row>
    <row r="57" spans="1:17" ht="14.25" customHeight="1">
      <c r="A57" s="1"/>
      <c r="B57" s="80">
        <v>4</v>
      </c>
      <c r="C57" s="77" t="s">
        <v>226</v>
      </c>
      <c r="D57" s="93" t="s">
        <v>73</v>
      </c>
      <c r="E57" s="80">
        <v>2</v>
      </c>
      <c r="F57" s="80">
        <v>2</v>
      </c>
      <c r="G57" s="80"/>
      <c r="H57" s="80"/>
      <c r="I57" s="80"/>
      <c r="J57" s="80"/>
      <c r="K57" s="80">
        <v>32</v>
      </c>
      <c r="L57" s="80">
        <v>32</v>
      </c>
      <c r="M57" s="80"/>
      <c r="N57" s="80"/>
      <c r="O57" s="92"/>
      <c r="P57" s="80" t="s">
        <v>262</v>
      </c>
      <c r="Q57" s="86"/>
    </row>
    <row r="58" spans="1:17" ht="14.25" customHeight="1">
      <c r="A58" s="1"/>
      <c r="B58" s="80">
        <v>4</v>
      </c>
      <c r="C58" s="77" t="s">
        <v>227</v>
      </c>
      <c r="D58" s="93" t="s">
        <v>72</v>
      </c>
      <c r="E58" s="80">
        <v>2</v>
      </c>
      <c r="F58" s="80">
        <v>2</v>
      </c>
      <c r="G58" s="80"/>
      <c r="H58" s="80"/>
      <c r="I58" s="80"/>
      <c r="J58" s="80"/>
      <c r="K58" s="80">
        <v>32</v>
      </c>
      <c r="L58" s="80">
        <v>32</v>
      </c>
      <c r="M58" s="80"/>
      <c r="N58" s="80"/>
      <c r="O58" s="92"/>
      <c r="P58" s="80" t="s">
        <v>259</v>
      </c>
      <c r="Q58" s="86"/>
    </row>
    <row r="59" spans="1:17" ht="14.25" customHeight="1">
      <c r="A59" s="1"/>
      <c r="B59" s="80">
        <v>4</v>
      </c>
      <c r="C59" s="77" t="s">
        <v>228</v>
      </c>
      <c r="D59" s="93" t="s">
        <v>229</v>
      </c>
      <c r="E59" s="80">
        <v>3</v>
      </c>
      <c r="F59" s="80">
        <v>3</v>
      </c>
      <c r="G59" s="80"/>
      <c r="H59" s="80"/>
      <c r="I59" s="80"/>
      <c r="J59" s="80"/>
      <c r="K59" s="80">
        <v>48</v>
      </c>
      <c r="L59" s="80">
        <v>48</v>
      </c>
      <c r="M59" s="80"/>
      <c r="N59" s="80"/>
      <c r="O59" s="92"/>
      <c r="P59" s="80" t="s">
        <v>259</v>
      </c>
      <c r="Q59" s="86"/>
    </row>
    <row r="60" spans="1:17" ht="14.25" customHeight="1">
      <c r="A60" s="1"/>
      <c r="B60" s="78">
        <v>5</v>
      </c>
      <c r="C60" s="77" t="s">
        <v>230</v>
      </c>
      <c r="D60" s="110" t="s">
        <v>75</v>
      </c>
      <c r="E60" s="78">
        <v>4</v>
      </c>
      <c r="F60" s="80">
        <v>4</v>
      </c>
      <c r="G60" s="80"/>
      <c r="H60" s="80"/>
      <c r="I60" s="80"/>
      <c r="J60" s="80"/>
      <c r="K60" s="80">
        <v>64</v>
      </c>
      <c r="L60" s="80">
        <v>64</v>
      </c>
      <c r="M60" s="80"/>
      <c r="N60" s="80"/>
      <c r="O60" s="92"/>
      <c r="P60" s="80" t="s">
        <v>262</v>
      </c>
      <c r="Q60" s="86"/>
    </row>
    <row r="61" spans="1:17" ht="14.25" customHeight="1">
      <c r="A61" s="1"/>
      <c r="B61" s="80">
        <v>5</v>
      </c>
      <c r="C61" s="77" t="s">
        <v>77</v>
      </c>
      <c r="D61" s="93" t="s">
        <v>87</v>
      </c>
      <c r="E61" s="80">
        <v>2</v>
      </c>
      <c r="F61" s="86">
        <v>2</v>
      </c>
      <c r="G61" s="86"/>
      <c r="H61" s="86"/>
      <c r="I61" s="86"/>
      <c r="J61" s="86"/>
      <c r="K61" s="86">
        <v>32</v>
      </c>
      <c r="L61" s="86">
        <v>32</v>
      </c>
      <c r="M61" s="86"/>
      <c r="N61" s="86"/>
      <c r="O61" s="86"/>
      <c r="P61" s="80" t="s">
        <v>259</v>
      </c>
      <c r="Q61" s="86"/>
    </row>
    <row r="62" spans="1:17" ht="14.25" customHeight="1">
      <c r="A62" s="32"/>
      <c r="B62" s="80">
        <v>5</v>
      </c>
      <c r="C62" s="77" t="s">
        <v>231</v>
      </c>
      <c r="D62" s="93" t="s">
        <v>271</v>
      </c>
      <c r="E62" s="80">
        <v>2</v>
      </c>
      <c r="F62" s="80">
        <v>1</v>
      </c>
      <c r="G62" s="80">
        <v>1</v>
      </c>
      <c r="H62" s="80"/>
      <c r="I62" s="80"/>
      <c r="J62" s="80"/>
      <c r="K62" s="80">
        <v>32</v>
      </c>
      <c r="L62" s="80">
        <v>16</v>
      </c>
      <c r="M62" s="80">
        <v>16</v>
      </c>
      <c r="N62" s="80"/>
      <c r="O62" s="92"/>
      <c r="P62" s="80" t="s">
        <v>259</v>
      </c>
      <c r="Q62" s="86"/>
    </row>
    <row r="63" spans="1:17" s="46" customFormat="1" ht="14.25" customHeight="1">
      <c r="A63" s="45"/>
      <c r="B63" s="80">
        <v>6</v>
      </c>
      <c r="C63" s="77" t="s">
        <v>90</v>
      </c>
      <c r="D63" s="84" t="s">
        <v>89</v>
      </c>
      <c r="E63" s="80">
        <v>3</v>
      </c>
      <c r="F63" s="86">
        <v>3</v>
      </c>
      <c r="G63" s="86"/>
      <c r="H63" s="86"/>
      <c r="I63" s="86"/>
      <c r="J63" s="86"/>
      <c r="K63" s="86">
        <v>48</v>
      </c>
      <c r="L63" s="86">
        <v>48</v>
      </c>
      <c r="M63" s="86"/>
      <c r="N63" s="86"/>
      <c r="O63" s="86"/>
      <c r="P63" s="80" t="s">
        <v>262</v>
      </c>
      <c r="Q63" s="86"/>
    </row>
    <row r="64" spans="1:17" s="46" customFormat="1" ht="14.25" customHeight="1">
      <c r="A64" s="45"/>
      <c r="B64" s="80">
        <v>6</v>
      </c>
      <c r="C64" s="77" t="s">
        <v>240</v>
      </c>
      <c r="D64" s="93" t="s">
        <v>86</v>
      </c>
      <c r="E64" s="80">
        <v>2</v>
      </c>
      <c r="F64" s="80">
        <v>1</v>
      </c>
      <c r="G64" s="80">
        <v>1</v>
      </c>
      <c r="H64" s="80"/>
      <c r="I64" s="80"/>
      <c r="J64" s="80"/>
      <c r="K64" s="80">
        <v>32</v>
      </c>
      <c r="L64" s="80">
        <v>16</v>
      </c>
      <c r="M64" s="80">
        <v>16</v>
      </c>
      <c r="N64" s="80"/>
      <c r="O64" s="92"/>
      <c r="P64" s="80" t="s">
        <v>262</v>
      </c>
      <c r="Q64" s="86"/>
    </row>
    <row r="65" spans="1:17" s="46" customFormat="1" ht="14.25" customHeight="1">
      <c r="A65" s="45"/>
      <c r="B65" s="80">
        <v>6</v>
      </c>
      <c r="C65" s="77" t="s">
        <v>241</v>
      </c>
      <c r="D65" s="84" t="s">
        <v>88</v>
      </c>
      <c r="E65" s="80">
        <v>2</v>
      </c>
      <c r="F65" s="86">
        <v>2</v>
      </c>
      <c r="G65" s="86"/>
      <c r="H65" s="86"/>
      <c r="I65" s="86"/>
      <c r="J65" s="86"/>
      <c r="K65" s="86">
        <v>32</v>
      </c>
      <c r="L65" s="86">
        <v>32</v>
      </c>
      <c r="M65" s="86"/>
      <c r="N65" s="86"/>
      <c r="O65" s="86"/>
      <c r="P65" s="80" t="s">
        <v>262</v>
      </c>
      <c r="Q65" s="86"/>
    </row>
    <row r="66" spans="1:17" s="33" customFormat="1" ht="14.25" customHeight="1">
      <c r="A66" s="1"/>
      <c r="B66" s="80">
        <v>7</v>
      </c>
      <c r="C66" s="113" t="s">
        <v>274</v>
      </c>
      <c r="D66" s="93" t="s">
        <v>96</v>
      </c>
      <c r="E66" s="80">
        <v>2</v>
      </c>
      <c r="F66" s="80">
        <v>1</v>
      </c>
      <c r="G66" s="80">
        <v>1</v>
      </c>
      <c r="H66" s="80"/>
      <c r="I66" s="80"/>
      <c r="J66" s="80"/>
      <c r="K66" s="80">
        <v>32</v>
      </c>
      <c r="L66" s="80">
        <v>16</v>
      </c>
      <c r="M66" s="80">
        <v>16</v>
      </c>
      <c r="N66" s="80"/>
      <c r="O66" s="92"/>
      <c r="P66" s="80" t="s">
        <v>259</v>
      </c>
      <c r="Q66" s="86"/>
    </row>
    <row r="67" spans="1:17" s="50" customFormat="1" ht="14.25">
      <c r="A67" s="51" t="s">
        <v>31</v>
      </c>
      <c r="B67" s="161" t="s">
        <v>39</v>
      </c>
      <c r="C67" s="162"/>
      <c r="D67" s="163"/>
      <c r="E67" s="47">
        <f>SUM(E37:E66)</f>
        <v>69</v>
      </c>
      <c r="F67" s="47">
        <f>SUM(F37:F66)</f>
        <v>63</v>
      </c>
      <c r="G67" s="47">
        <f>SUM(G37:G66)</f>
        <v>6</v>
      </c>
      <c r="H67" s="47">
        <f>SUM(H37:H66)</f>
        <v>0</v>
      </c>
      <c r="I67" s="47">
        <f>SUM(I37:I66)</f>
        <v>0</v>
      </c>
      <c r="J67" s="47">
        <f>SUM(J37:J66)</f>
        <v>0</v>
      </c>
      <c r="K67" s="47">
        <f>SUM(K37:K66)</f>
        <v>1104</v>
      </c>
      <c r="L67" s="47">
        <f>SUM(L37:L66)</f>
        <v>984</v>
      </c>
      <c r="M67" s="47">
        <f>SUM(M37:M66)</f>
        <v>96</v>
      </c>
      <c r="N67" s="47">
        <f>SUM(N37:N66)</f>
        <v>0</v>
      </c>
      <c r="O67" s="47">
        <f>SUM(O37:O66)</f>
        <v>24</v>
      </c>
      <c r="P67" s="47"/>
      <c r="Q67" s="49"/>
    </row>
    <row r="68" spans="1:17" ht="14.25" customHeight="1">
      <c r="A68" s="41"/>
      <c r="B68" s="80">
        <v>5</v>
      </c>
      <c r="C68" s="77" t="s">
        <v>239</v>
      </c>
      <c r="D68" s="93" t="s">
        <v>115</v>
      </c>
      <c r="E68" s="80">
        <v>3</v>
      </c>
      <c r="F68" s="80">
        <v>3</v>
      </c>
      <c r="G68" s="80"/>
      <c r="H68" s="80"/>
      <c r="I68" s="80"/>
      <c r="J68" s="80"/>
      <c r="K68" s="80">
        <v>48</v>
      </c>
      <c r="L68" s="80">
        <v>48</v>
      </c>
      <c r="M68" s="80"/>
      <c r="N68" s="80"/>
      <c r="O68" s="92"/>
      <c r="P68" s="80" t="s">
        <v>262</v>
      </c>
      <c r="Q68" s="86"/>
    </row>
    <row r="69" spans="1:17" s="33" customFormat="1" ht="14.25" customHeight="1">
      <c r="A69" s="1"/>
      <c r="B69" s="80">
        <v>5</v>
      </c>
      <c r="C69" s="77" t="s">
        <v>79</v>
      </c>
      <c r="D69" s="93" t="s">
        <v>78</v>
      </c>
      <c r="E69" s="80">
        <v>3</v>
      </c>
      <c r="F69" s="80">
        <v>3</v>
      </c>
      <c r="G69" s="80"/>
      <c r="H69" s="80"/>
      <c r="I69" s="80"/>
      <c r="J69" s="80"/>
      <c r="K69" s="80">
        <v>48</v>
      </c>
      <c r="L69" s="80">
        <v>48</v>
      </c>
      <c r="M69" s="80"/>
      <c r="N69" s="80"/>
      <c r="O69" s="92"/>
      <c r="P69" s="80" t="s">
        <v>259</v>
      </c>
      <c r="Q69" s="86"/>
    </row>
    <row r="70" spans="1:17" s="46" customFormat="1" ht="14.25" customHeight="1">
      <c r="A70" s="45"/>
      <c r="B70" s="80">
        <v>6</v>
      </c>
      <c r="C70" s="103" t="s">
        <v>273</v>
      </c>
      <c r="D70" s="84" t="s">
        <v>91</v>
      </c>
      <c r="E70" s="80">
        <v>2</v>
      </c>
      <c r="F70" s="86">
        <v>2</v>
      </c>
      <c r="G70" s="86"/>
      <c r="H70" s="86"/>
      <c r="I70" s="86"/>
      <c r="J70" s="86"/>
      <c r="K70" s="86">
        <v>32</v>
      </c>
      <c r="L70" s="86">
        <v>32</v>
      </c>
      <c r="M70" s="86"/>
      <c r="N70" s="86"/>
      <c r="O70" s="86"/>
      <c r="P70" s="80" t="s">
        <v>259</v>
      </c>
      <c r="Q70" s="86"/>
    </row>
    <row r="71" spans="1:17" s="50" customFormat="1" ht="14.25">
      <c r="A71" s="51" t="s">
        <v>76</v>
      </c>
      <c r="B71" s="161" t="s">
        <v>39</v>
      </c>
      <c r="C71" s="162"/>
      <c r="D71" s="163"/>
      <c r="E71" s="47">
        <f aca="true" t="shared" si="1" ref="E71:O71">SUM(E68:E70)</f>
        <v>8</v>
      </c>
      <c r="F71" s="47">
        <f t="shared" si="1"/>
        <v>8</v>
      </c>
      <c r="G71" s="47">
        <f t="shared" si="1"/>
        <v>0</v>
      </c>
      <c r="H71" s="47">
        <f t="shared" si="1"/>
        <v>0</v>
      </c>
      <c r="I71" s="47">
        <f t="shared" si="1"/>
        <v>0</v>
      </c>
      <c r="J71" s="47">
        <f t="shared" si="1"/>
        <v>0</v>
      </c>
      <c r="K71" s="47">
        <f t="shared" si="1"/>
        <v>128</v>
      </c>
      <c r="L71" s="47">
        <f t="shared" si="1"/>
        <v>128</v>
      </c>
      <c r="M71" s="47">
        <f t="shared" si="1"/>
        <v>0</v>
      </c>
      <c r="N71" s="47">
        <f t="shared" si="1"/>
        <v>0</v>
      </c>
      <c r="O71" s="47">
        <f t="shared" si="1"/>
        <v>0</v>
      </c>
      <c r="P71" s="49"/>
      <c r="Q71" s="49"/>
    </row>
    <row r="72" spans="1:17" s="33" customFormat="1" ht="14.25" customHeight="1">
      <c r="A72" s="42"/>
      <c r="B72" s="80">
        <v>5</v>
      </c>
      <c r="C72" s="77" t="s">
        <v>232</v>
      </c>
      <c r="D72" s="93" t="s">
        <v>81</v>
      </c>
      <c r="E72" s="80">
        <v>2</v>
      </c>
      <c r="F72" s="80">
        <v>2</v>
      </c>
      <c r="G72" s="80"/>
      <c r="H72" s="80"/>
      <c r="I72" s="80"/>
      <c r="J72" s="80"/>
      <c r="K72" s="80">
        <v>32</v>
      </c>
      <c r="L72" s="80">
        <v>32</v>
      </c>
      <c r="M72" s="80"/>
      <c r="N72" s="80"/>
      <c r="O72" s="92"/>
      <c r="P72" s="80" t="s">
        <v>259</v>
      </c>
      <c r="Q72" s="153" t="s">
        <v>233</v>
      </c>
    </row>
    <row r="73" spans="1:17" s="33" customFormat="1" ht="14.25" customHeight="1">
      <c r="A73" s="42"/>
      <c r="B73" s="80">
        <v>5</v>
      </c>
      <c r="C73" s="77" t="s">
        <v>234</v>
      </c>
      <c r="D73" s="93" t="s">
        <v>235</v>
      </c>
      <c r="E73" s="80">
        <v>2</v>
      </c>
      <c r="F73" s="80">
        <v>2</v>
      </c>
      <c r="G73" s="80"/>
      <c r="H73" s="80"/>
      <c r="I73" s="80"/>
      <c r="J73" s="80"/>
      <c r="K73" s="80">
        <v>32</v>
      </c>
      <c r="L73" s="80">
        <v>32</v>
      </c>
      <c r="M73" s="80"/>
      <c r="N73" s="80"/>
      <c r="O73" s="92"/>
      <c r="P73" s="80" t="s">
        <v>259</v>
      </c>
      <c r="Q73" s="154"/>
    </row>
    <row r="74" spans="1:17" s="33" customFormat="1" ht="14.25" customHeight="1">
      <c r="A74" s="42"/>
      <c r="B74" s="80">
        <v>5</v>
      </c>
      <c r="C74" s="77" t="s">
        <v>236</v>
      </c>
      <c r="D74" s="93" t="s">
        <v>237</v>
      </c>
      <c r="E74" s="80">
        <v>2</v>
      </c>
      <c r="F74" s="80">
        <v>2</v>
      </c>
      <c r="G74" s="80"/>
      <c r="H74" s="80"/>
      <c r="I74" s="80"/>
      <c r="J74" s="80"/>
      <c r="K74" s="80">
        <v>32</v>
      </c>
      <c r="L74" s="80">
        <v>32</v>
      </c>
      <c r="M74" s="80"/>
      <c r="N74" s="80"/>
      <c r="O74" s="92"/>
      <c r="P74" s="80" t="s">
        <v>259</v>
      </c>
      <c r="Q74" s="154"/>
    </row>
    <row r="75" spans="1:17" s="33" customFormat="1" ht="14.25" customHeight="1">
      <c r="A75" s="42"/>
      <c r="B75" s="80">
        <v>5</v>
      </c>
      <c r="C75" s="77" t="s">
        <v>238</v>
      </c>
      <c r="D75" s="93" t="s">
        <v>82</v>
      </c>
      <c r="E75" s="80">
        <v>2</v>
      </c>
      <c r="F75" s="80">
        <v>2</v>
      </c>
      <c r="G75" s="80"/>
      <c r="H75" s="80"/>
      <c r="I75" s="80"/>
      <c r="J75" s="80"/>
      <c r="K75" s="80">
        <v>32</v>
      </c>
      <c r="L75" s="80">
        <v>32</v>
      </c>
      <c r="M75" s="80"/>
      <c r="N75" s="80"/>
      <c r="O75" s="92"/>
      <c r="P75" s="80" t="s">
        <v>259</v>
      </c>
      <c r="Q75" s="155"/>
    </row>
    <row r="76" spans="1:17" s="33" customFormat="1" ht="14.25" customHeight="1">
      <c r="A76" s="42"/>
      <c r="B76" s="80">
        <v>6</v>
      </c>
      <c r="C76" s="77" t="s">
        <v>95</v>
      </c>
      <c r="D76" s="84" t="s">
        <v>242</v>
      </c>
      <c r="E76" s="80">
        <v>2</v>
      </c>
      <c r="F76" s="86">
        <v>2</v>
      </c>
      <c r="G76" s="86"/>
      <c r="H76" s="86"/>
      <c r="I76" s="86"/>
      <c r="J76" s="86"/>
      <c r="K76" s="86">
        <v>32</v>
      </c>
      <c r="L76" s="86">
        <v>32</v>
      </c>
      <c r="M76" s="86"/>
      <c r="N76" s="86"/>
      <c r="O76" s="86"/>
      <c r="P76" s="80" t="s">
        <v>259</v>
      </c>
      <c r="Q76" s="153" t="s">
        <v>233</v>
      </c>
    </row>
    <row r="77" spans="1:17" s="33" customFormat="1" ht="14.25" customHeight="1">
      <c r="A77" s="42"/>
      <c r="B77" s="80">
        <v>6</v>
      </c>
      <c r="C77" s="77" t="s">
        <v>243</v>
      </c>
      <c r="D77" s="84" t="s">
        <v>94</v>
      </c>
      <c r="E77" s="80">
        <v>2</v>
      </c>
      <c r="F77" s="86">
        <v>2</v>
      </c>
      <c r="G77" s="86"/>
      <c r="H77" s="86"/>
      <c r="I77" s="86"/>
      <c r="J77" s="86"/>
      <c r="K77" s="86">
        <v>32</v>
      </c>
      <c r="L77" s="86">
        <v>32</v>
      </c>
      <c r="M77" s="86"/>
      <c r="N77" s="86"/>
      <c r="O77" s="86"/>
      <c r="P77" s="80" t="s">
        <v>259</v>
      </c>
      <c r="Q77" s="154"/>
    </row>
    <row r="78" spans="1:17" s="33" customFormat="1" ht="14.25" customHeight="1">
      <c r="A78" s="42"/>
      <c r="B78" s="80">
        <v>6</v>
      </c>
      <c r="C78" s="151" t="s">
        <v>318</v>
      </c>
      <c r="D78" s="84" t="s">
        <v>92</v>
      </c>
      <c r="E78" s="80">
        <v>2</v>
      </c>
      <c r="F78" s="86">
        <v>2</v>
      </c>
      <c r="G78" s="86"/>
      <c r="H78" s="86"/>
      <c r="I78" s="86"/>
      <c r="J78" s="86"/>
      <c r="K78" s="86">
        <v>32</v>
      </c>
      <c r="L78" s="86">
        <v>32</v>
      </c>
      <c r="M78" s="86"/>
      <c r="N78" s="86"/>
      <c r="O78" s="86"/>
      <c r="P78" s="80" t="s">
        <v>259</v>
      </c>
      <c r="Q78" s="154"/>
    </row>
    <row r="79" spans="1:17" s="33" customFormat="1" ht="14.25" customHeight="1">
      <c r="A79" s="42"/>
      <c r="B79" s="80">
        <v>6</v>
      </c>
      <c r="C79" s="77" t="s">
        <v>272</v>
      </c>
      <c r="D79" s="84" t="s">
        <v>93</v>
      </c>
      <c r="E79" s="80">
        <v>2</v>
      </c>
      <c r="F79" s="86">
        <v>2</v>
      </c>
      <c r="G79" s="86"/>
      <c r="H79" s="86"/>
      <c r="I79" s="86"/>
      <c r="J79" s="86"/>
      <c r="K79" s="86">
        <v>32</v>
      </c>
      <c r="L79" s="86">
        <v>32</v>
      </c>
      <c r="M79" s="86"/>
      <c r="N79" s="86"/>
      <c r="O79" s="86"/>
      <c r="P79" s="80" t="s">
        <v>259</v>
      </c>
      <c r="Q79" s="155"/>
    </row>
    <row r="80" spans="1:17" s="33" customFormat="1" ht="14.25" customHeight="1">
      <c r="A80" s="43"/>
      <c r="B80" s="80">
        <v>7</v>
      </c>
      <c r="C80" s="113" t="s">
        <v>275</v>
      </c>
      <c r="D80" s="93" t="s">
        <v>244</v>
      </c>
      <c r="E80" s="80">
        <v>2</v>
      </c>
      <c r="F80" s="80">
        <v>2</v>
      </c>
      <c r="G80" s="80"/>
      <c r="H80" s="80"/>
      <c r="I80" s="80"/>
      <c r="J80" s="80"/>
      <c r="K80" s="80">
        <v>32</v>
      </c>
      <c r="L80" s="80">
        <v>32</v>
      </c>
      <c r="M80" s="80"/>
      <c r="N80" s="80"/>
      <c r="O80" s="92"/>
      <c r="P80" s="80" t="s">
        <v>259</v>
      </c>
      <c r="Q80" s="153" t="s">
        <v>245</v>
      </c>
    </row>
    <row r="81" spans="1:17" s="33" customFormat="1" ht="14.25" customHeight="1">
      <c r="A81" s="42"/>
      <c r="B81" s="80">
        <v>7</v>
      </c>
      <c r="C81" s="87" t="s">
        <v>246</v>
      </c>
      <c r="D81" s="93" t="s">
        <v>101</v>
      </c>
      <c r="E81" s="80">
        <v>2</v>
      </c>
      <c r="F81" s="80">
        <v>2</v>
      </c>
      <c r="G81" s="80"/>
      <c r="H81" s="80"/>
      <c r="I81" s="80"/>
      <c r="J81" s="80"/>
      <c r="K81" s="80">
        <v>32</v>
      </c>
      <c r="L81" s="80">
        <v>32</v>
      </c>
      <c r="M81" s="80"/>
      <c r="N81" s="80"/>
      <c r="O81" s="92"/>
      <c r="P81" s="80" t="s">
        <v>259</v>
      </c>
      <c r="Q81" s="154"/>
    </row>
    <row r="82" spans="1:17" s="33" customFormat="1" ht="14.25" customHeight="1">
      <c r="A82" s="42"/>
      <c r="B82" s="80">
        <v>7</v>
      </c>
      <c r="C82" s="87" t="s">
        <v>247</v>
      </c>
      <c r="D82" s="93" t="s">
        <v>99</v>
      </c>
      <c r="E82" s="80">
        <v>2</v>
      </c>
      <c r="F82" s="80">
        <v>2</v>
      </c>
      <c r="G82" s="80"/>
      <c r="H82" s="80"/>
      <c r="I82" s="80"/>
      <c r="J82" s="80"/>
      <c r="K82" s="80">
        <v>32</v>
      </c>
      <c r="L82" s="80">
        <v>32</v>
      </c>
      <c r="M82" s="80"/>
      <c r="N82" s="80"/>
      <c r="O82" s="92"/>
      <c r="P82" s="80" t="s">
        <v>259</v>
      </c>
      <c r="Q82" s="154"/>
    </row>
    <row r="83" spans="1:17" s="33" customFormat="1" ht="14.25" customHeight="1">
      <c r="A83" s="42"/>
      <c r="B83" s="80">
        <v>7</v>
      </c>
      <c r="C83" s="87" t="s">
        <v>248</v>
      </c>
      <c r="D83" s="93" t="s">
        <v>100</v>
      </c>
      <c r="E83" s="80">
        <v>2</v>
      </c>
      <c r="F83" s="80">
        <v>2</v>
      </c>
      <c r="G83" s="80"/>
      <c r="H83" s="80"/>
      <c r="I83" s="80"/>
      <c r="J83" s="80"/>
      <c r="K83" s="80">
        <v>32</v>
      </c>
      <c r="L83" s="80">
        <v>32</v>
      </c>
      <c r="M83" s="80"/>
      <c r="N83" s="80"/>
      <c r="O83" s="92"/>
      <c r="P83" s="80" t="s">
        <v>259</v>
      </c>
      <c r="Q83" s="154"/>
    </row>
    <row r="84" spans="1:17" s="33" customFormat="1" ht="14.25" customHeight="1">
      <c r="A84" s="42"/>
      <c r="B84" s="80">
        <v>7</v>
      </c>
      <c r="C84" s="87" t="s">
        <v>249</v>
      </c>
      <c r="D84" s="93" t="s">
        <v>97</v>
      </c>
      <c r="E84" s="80">
        <v>2</v>
      </c>
      <c r="F84" s="80">
        <v>2</v>
      </c>
      <c r="G84" s="80"/>
      <c r="H84" s="80"/>
      <c r="I84" s="80"/>
      <c r="J84" s="80"/>
      <c r="K84" s="80">
        <v>32</v>
      </c>
      <c r="L84" s="80">
        <v>32</v>
      </c>
      <c r="M84" s="80"/>
      <c r="N84" s="80"/>
      <c r="O84" s="92"/>
      <c r="P84" s="80" t="s">
        <v>259</v>
      </c>
      <c r="Q84" s="154"/>
    </row>
    <row r="85" spans="1:17" s="33" customFormat="1" ht="14.25" customHeight="1">
      <c r="A85" s="42"/>
      <c r="B85" s="80">
        <v>7</v>
      </c>
      <c r="C85" s="152" t="s">
        <v>319</v>
      </c>
      <c r="D85" s="93" t="s">
        <v>250</v>
      </c>
      <c r="E85" s="80">
        <v>2</v>
      </c>
      <c r="F85" s="80">
        <v>2</v>
      </c>
      <c r="G85" s="80"/>
      <c r="H85" s="80"/>
      <c r="I85" s="80"/>
      <c r="J85" s="80"/>
      <c r="K85" s="80">
        <v>32</v>
      </c>
      <c r="L85" s="80">
        <v>32</v>
      </c>
      <c r="M85" s="80"/>
      <c r="N85" s="80"/>
      <c r="O85" s="92"/>
      <c r="P85" s="80" t="s">
        <v>259</v>
      </c>
      <c r="Q85" s="154"/>
    </row>
    <row r="86" spans="1:17" s="33" customFormat="1" ht="14.25" customHeight="1">
      <c r="A86" s="42"/>
      <c r="B86" s="80">
        <v>7</v>
      </c>
      <c r="C86" s="152" t="s">
        <v>320</v>
      </c>
      <c r="D86" s="93" t="s">
        <v>103</v>
      </c>
      <c r="E86" s="80">
        <v>2</v>
      </c>
      <c r="F86" s="80">
        <v>2</v>
      </c>
      <c r="G86" s="80"/>
      <c r="H86" s="80"/>
      <c r="I86" s="80"/>
      <c r="J86" s="80"/>
      <c r="K86" s="80">
        <v>32</v>
      </c>
      <c r="L86" s="80">
        <v>32</v>
      </c>
      <c r="M86" s="80"/>
      <c r="N86" s="80"/>
      <c r="O86" s="92"/>
      <c r="P86" s="80" t="s">
        <v>259</v>
      </c>
      <c r="Q86" s="154"/>
    </row>
    <row r="87" spans="1:17" s="33" customFormat="1" ht="14.25" customHeight="1">
      <c r="A87" s="42"/>
      <c r="B87" s="80">
        <v>7</v>
      </c>
      <c r="C87" s="87" t="s">
        <v>104</v>
      </c>
      <c r="D87" s="93" t="s">
        <v>102</v>
      </c>
      <c r="E87" s="80">
        <v>2</v>
      </c>
      <c r="F87" s="80">
        <v>2</v>
      </c>
      <c r="G87" s="80"/>
      <c r="H87" s="80"/>
      <c r="I87" s="80"/>
      <c r="J87" s="80"/>
      <c r="K87" s="80">
        <v>32</v>
      </c>
      <c r="L87" s="80">
        <v>32</v>
      </c>
      <c r="M87" s="80"/>
      <c r="N87" s="80"/>
      <c r="O87" s="92"/>
      <c r="P87" s="80" t="s">
        <v>259</v>
      </c>
      <c r="Q87" s="154"/>
    </row>
    <row r="88" spans="1:17" s="33" customFormat="1" ht="14.25" customHeight="1">
      <c r="A88" s="42"/>
      <c r="B88" s="80">
        <v>7</v>
      </c>
      <c r="C88" s="87" t="s">
        <v>251</v>
      </c>
      <c r="D88" s="93" t="s">
        <v>98</v>
      </c>
      <c r="E88" s="80">
        <v>2</v>
      </c>
      <c r="F88" s="80">
        <v>2</v>
      </c>
      <c r="G88" s="80"/>
      <c r="H88" s="80"/>
      <c r="I88" s="80"/>
      <c r="J88" s="80"/>
      <c r="K88" s="80">
        <v>32</v>
      </c>
      <c r="L88" s="80">
        <v>32</v>
      </c>
      <c r="M88" s="80"/>
      <c r="N88" s="80"/>
      <c r="O88" s="92"/>
      <c r="P88" s="80" t="s">
        <v>259</v>
      </c>
      <c r="Q88" s="155"/>
    </row>
    <row r="89" spans="1:17" s="50" customFormat="1" ht="14.25">
      <c r="A89" s="51" t="s">
        <v>80</v>
      </c>
      <c r="B89" s="169"/>
      <c r="C89" s="171"/>
      <c r="D89" s="172"/>
      <c r="E89" s="51">
        <f>SUM(E72:E73,E76:E77,E80:E82)</f>
        <v>14</v>
      </c>
      <c r="F89" s="51">
        <f aca="true" t="shared" si="2" ref="F89:O89">SUM(F72:F73,F76:F77,F80:F82)</f>
        <v>14</v>
      </c>
      <c r="G89" s="51">
        <f t="shared" si="2"/>
        <v>0</v>
      </c>
      <c r="H89" s="51">
        <f t="shared" si="2"/>
        <v>0</v>
      </c>
      <c r="I89" s="51">
        <f t="shared" si="2"/>
        <v>0</v>
      </c>
      <c r="J89" s="51">
        <f t="shared" si="2"/>
        <v>0</v>
      </c>
      <c r="K89" s="51">
        <f t="shared" si="2"/>
        <v>224</v>
      </c>
      <c r="L89" s="51">
        <f t="shared" si="2"/>
        <v>224</v>
      </c>
      <c r="M89" s="51">
        <f t="shared" si="2"/>
        <v>0</v>
      </c>
      <c r="N89" s="51">
        <f t="shared" si="2"/>
        <v>0</v>
      </c>
      <c r="O89" s="51">
        <f t="shared" si="2"/>
        <v>0</v>
      </c>
      <c r="P89" s="51"/>
      <c r="Q89" s="51"/>
    </row>
    <row r="90" spans="1:17" ht="14.25" customHeight="1">
      <c r="A90" s="1"/>
      <c r="B90" s="80">
        <v>1</v>
      </c>
      <c r="C90" s="80">
        <v>270001</v>
      </c>
      <c r="D90" s="84" t="s">
        <v>30</v>
      </c>
      <c r="E90" s="80">
        <v>2</v>
      </c>
      <c r="F90" s="80"/>
      <c r="G90" s="80"/>
      <c r="H90" s="80"/>
      <c r="I90" s="80">
        <v>2</v>
      </c>
      <c r="J90" s="80"/>
      <c r="K90" s="85"/>
      <c r="L90" s="80"/>
      <c r="M90" s="80"/>
      <c r="N90" s="80"/>
      <c r="O90" s="80"/>
      <c r="P90" s="80" t="s">
        <v>259</v>
      </c>
      <c r="Q90" s="86" t="s">
        <v>260</v>
      </c>
    </row>
    <row r="91" spans="1:17" ht="14.25" customHeight="1">
      <c r="A91" s="40"/>
      <c r="B91" s="80">
        <v>1</v>
      </c>
      <c r="C91" s="80">
        <v>240001</v>
      </c>
      <c r="D91" s="84" t="s">
        <v>29</v>
      </c>
      <c r="E91" s="80">
        <v>1</v>
      </c>
      <c r="F91" s="80"/>
      <c r="G91" s="80"/>
      <c r="H91" s="80"/>
      <c r="I91" s="80">
        <v>1</v>
      </c>
      <c r="J91" s="80"/>
      <c r="K91" s="85"/>
      <c r="L91" s="80"/>
      <c r="M91" s="80"/>
      <c r="N91" s="80"/>
      <c r="O91" s="80"/>
      <c r="P91" s="80" t="s">
        <v>259</v>
      </c>
      <c r="Q91" s="86" t="s">
        <v>261</v>
      </c>
    </row>
    <row r="92" spans="1:17" ht="14.25" customHeight="1">
      <c r="A92" s="40"/>
      <c r="B92" s="101" t="s">
        <v>211</v>
      </c>
      <c r="C92" s="77" t="s">
        <v>41</v>
      </c>
      <c r="D92" s="84" t="s">
        <v>42</v>
      </c>
      <c r="E92" s="80">
        <v>1</v>
      </c>
      <c r="F92" s="80"/>
      <c r="G92" s="80"/>
      <c r="H92" s="80"/>
      <c r="I92" s="80">
        <v>1</v>
      </c>
      <c r="J92" s="80"/>
      <c r="K92" s="80"/>
      <c r="L92" s="80"/>
      <c r="M92" s="80"/>
      <c r="N92" s="80"/>
      <c r="O92" s="92"/>
      <c r="P92" s="80" t="s">
        <v>259</v>
      </c>
      <c r="Q92" s="102" t="s">
        <v>43</v>
      </c>
    </row>
    <row r="93" spans="1:17" ht="14.25" customHeight="1">
      <c r="A93" s="40"/>
      <c r="B93" s="101" t="s">
        <v>211</v>
      </c>
      <c r="C93" s="103"/>
      <c r="D93" s="102" t="s">
        <v>263</v>
      </c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4"/>
      <c r="P93" s="80" t="s">
        <v>259</v>
      </c>
      <c r="Q93" s="86" t="s">
        <v>260</v>
      </c>
    </row>
    <row r="94" spans="1:17" ht="14.25" customHeight="1">
      <c r="A94" s="40"/>
      <c r="B94" s="80">
        <v>3</v>
      </c>
      <c r="C94" s="77" t="s">
        <v>264</v>
      </c>
      <c r="D94" s="100" t="s">
        <v>265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 t="s">
        <v>259</v>
      </c>
      <c r="Q94" s="86" t="s">
        <v>266</v>
      </c>
    </row>
    <row r="95" spans="1:17" ht="14.25" customHeight="1">
      <c r="A95" s="40"/>
      <c r="B95" s="80">
        <v>4</v>
      </c>
      <c r="C95" s="77" t="s">
        <v>264</v>
      </c>
      <c r="D95" s="100" t="s">
        <v>265</v>
      </c>
      <c r="E95" s="101">
        <v>2</v>
      </c>
      <c r="F95" s="101"/>
      <c r="G95" s="101"/>
      <c r="H95" s="101"/>
      <c r="I95" s="101">
        <v>2</v>
      </c>
      <c r="J95" s="80"/>
      <c r="K95" s="80"/>
      <c r="L95" s="80"/>
      <c r="M95" s="80"/>
      <c r="N95" s="80"/>
      <c r="O95" s="92"/>
      <c r="P95" s="80" t="s">
        <v>259</v>
      </c>
      <c r="Q95" s="86" t="s">
        <v>266</v>
      </c>
    </row>
    <row r="96" spans="1:17" ht="36" customHeight="1">
      <c r="A96" s="1"/>
      <c r="B96" s="101" t="s">
        <v>269</v>
      </c>
      <c r="C96" s="103" t="s">
        <v>317</v>
      </c>
      <c r="D96" s="102" t="s">
        <v>270</v>
      </c>
      <c r="E96" s="101">
        <v>1</v>
      </c>
      <c r="F96" s="101"/>
      <c r="G96" s="101"/>
      <c r="H96" s="101"/>
      <c r="I96" s="101">
        <v>1</v>
      </c>
      <c r="J96" s="101"/>
      <c r="K96" s="101"/>
      <c r="L96" s="101"/>
      <c r="M96" s="101"/>
      <c r="N96" s="101"/>
      <c r="O96" s="104"/>
      <c r="P96" s="80" t="s">
        <v>259</v>
      </c>
      <c r="Q96" s="102" t="s">
        <v>43</v>
      </c>
    </row>
    <row r="97" spans="1:17" ht="36" customHeight="1">
      <c r="A97" s="1"/>
      <c r="B97" s="101" t="s">
        <v>269</v>
      </c>
      <c r="C97" s="103"/>
      <c r="D97" s="100" t="s">
        <v>263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4"/>
      <c r="P97" s="80" t="s">
        <v>259</v>
      </c>
      <c r="Q97" s="86" t="s">
        <v>260</v>
      </c>
    </row>
    <row r="98" spans="1:17" ht="14.25" customHeight="1">
      <c r="A98" s="41"/>
      <c r="B98" s="103" t="s">
        <v>252</v>
      </c>
      <c r="C98" s="103" t="s">
        <v>253</v>
      </c>
      <c r="D98" s="84" t="s">
        <v>105</v>
      </c>
      <c r="E98" s="101">
        <v>12</v>
      </c>
      <c r="F98" s="86"/>
      <c r="G98" s="86"/>
      <c r="H98" s="86"/>
      <c r="I98" s="108">
        <v>12</v>
      </c>
      <c r="J98" s="86"/>
      <c r="K98" s="86"/>
      <c r="L98" s="86"/>
      <c r="M98" s="86"/>
      <c r="N98" s="86"/>
      <c r="O98" s="86"/>
      <c r="P98" s="80" t="s">
        <v>259</v>
      </c>
      <c r="Q98" s="114" t="s">
        <v>276</v>
      </c>
    </row>
    <row r="99" spans="1:17" ht="14.25" customHeight="1">
      <c r="A99" s="1"/>
      <c r="B99" s="115">
        <v>8</v>
      </c>
      <c r="C99" s="115">
        <v>240005</v>
      </c>
      <c r="D99" s="116" t="s">
        <v>143</v>
      </c>
      <c r="E99" s="115">
        <v>1</v>
      </c>
      <c r="F99" s="115"/>
      <c r="G99" s="117"/>
      <c r="H99" s="115"/>
      <c r="I99" s="115">
        <v>1</v>
      </c>
      <c r="J99" s="115"/>
      <c r="K99" s="117"/>
      <c r="L99" s="115"/>
      <c r="M99" s="115"/>
      <c r="N99" s="115"/>
      <c r="O99" s="115"/>
      <c r="P99" s="115" t="s">
        <v>259</v>
      </c>
      <c r="Q99" s="118" t="s">
        <v>261</v>
      </c>
    </row>
    <row r="100" spans="1:17" ht="14.25" customHeight="1">
      <c r="A100" s="1"/>
      <c r="B100" s="77" t="s">
        <v>106</v>
      </c>
      <c r="C100" s="151" t="s">
        <v>321</v>
      </c>
      <c r="D100" s="84" t="s">
        <v>277</v>
      </c>
      <c r="E100" s="80">
        <v>8</v>
      </c>
      <c r="F100" s="86"/>
      <c r="G100" s="86"/>
      <c r="H100" s="86"/>
      <c r="I100" s="86">
        <v>8</v>
      </c>
      <c r="J100" s="86"/>
      <c r="K100" s="86"/>
      <c r="L100" s="86"/>
      <c r="M100" s="86"/>
      <c r="N100" s="86"/>
      <c r="O100" s="86"/>
      <c r="P100" s="80" t="s">
        <v>259</v>
      </c>
      <c r="Q100" s="119" t="s">
        <v>116</v>
      </c>
    </row>
    <row r="101" spans="1:17" s="52" customFormat="1" ht="14.25">
      <c r="A101" s="51" t="s">
        <v>8</v>
      </c>
      <c r="B101" s="168" t="s">
        <v>39</v>
      </c>
      <c r="C101" s="168"/>
      <c r="D101" s="168"/>
      <c r="E101" s="47">
        <f>SUM(E90:E100)</f>
        <v>28</v>
      </c>
      <c r="F101" s="47">
        <f aca="true" t="shared" si="3" ref="F101:O101">SUM(F90:F100)</f>
        <v>0</v>
      </c>
      <c r="G101" s="47">
        <f t="shared" si="3"/>
        <v>0</v>
      </c>
      <c r="H101" s="47">
        <f t="shared" si="3"/>
        <v>0</v>
      </c>
      <c r="I101" s="47">
        <f t="shared" si="3"/>
        <v>28</v>
      </c>
      <c r="J101" s="47">
        <f t="shared" si="3"/>
        <v>0</v>
      </c>
      <c r="K101" s="47">
        <f t="shared" si="3"/>
        <v>0</v>
      </c>
      <c r="L101" s="47">
        <f t="shared" si="3"/>
        <v>0</v>
      </c>
      <c r="M101" s="47">
        <f t="shared" si="3"/>
        <v>0</v>
      </c>
      <c r="N101" s="47">
        <f t="shared" si="3"/>
        <v>0</v>
      </c>
      <c r="O101" s="47">
        <f t="shared" si="3"/>
        <v>0</v>
      </c>
      <c r="P101" s="47"/>
      <c r="Q101" s="47"/>
    </row>
    <row r="102" spans="1:17" ht="14.25">
      <c r="A102" s="1"/>
      <c r="B102" s="29" t="s">
        <v>107</v>
      </c>
      <c r="C102" s="4"/>
      <c r="D102" s="121" t="s">
        <v>108</v>
      </c>
      <c r="E102" s="75">
        <v>4</v>
      </c>
      <c r="F102" s="75"/>
      <c r="G102" s="75"/>
      <c r="H102" s="75"/>
      <c r="I102" s="75"/>
      <c r="J102" s="75">
        <v>4</v>
      </c>
      <c r="K102" s="4"/>
      <c r="L102" s="4"/>
      <c r="M102" s="4"/>
      <c r="N102" s="4"/>
      <c r="O102" s="4"/>
      <c r="P102" s="115" t="s">
        <v>259</v>
      </c>
      <c r="Q102" s="3"/>
    </row>
    <row r="103" spans="1:17" ht="14.25">
      <c r="A103" s="1"/>
      <c r="B103" s="29" t="s">
        <v>107</v>
      </c>
      <c r="C103" s="76"/>
      <c r="D103" s="122" t="s">
        <v>109</v>
      </c>
      <c r="E103" s="4">
        <v>4</v>
      </c>
      <c r="F103" s="26"/>
      <c r="G103" s="26"/>
      <c r="H103" s="4"/>
      <c r="I103" s="4"/>
      <c r="J103" s="4">
        <v>4</v>
      </c>
      <c r="K103" s="76"/>
      <c r="L103" s="76"/>
      <c r="M103" s="76"/>
      <c r="N103" s="76"/>
      <c r="O103" s="76"/>
      <c r="P103" s="80" t="s">
        <v>259</v>
      </c>
      <c r="Q103" s="3"/>
    </row>
    <row r="104" spans="1:17" ht="14.25">
      <c r="A104" s="1" t="s">
        <v>9</v>
      </c>
      <c r="B104" s="62" t="s">
        <v>107</v>
      </c>
      <c r="C104" s="169" t="s">
        <v>39</v>
      </c>
      <c r="D104" s="170"/>
      <c r="E104" s="63">
        <f>SUM(E102:E103)</f>
        <v>8</v>
      </c>
      <c r="F104" s="63">
        <f aca="true" t="shared" si="4" ref="F104:O104">SUM(F102:F103)</f>
        <v>0</v>
      </c>
      <c r="G104" s="63"/>
      <c r="H104" s="63"/>
      <c r="I104" s="63"/>
      <c r="J104" s="63">
        <f t="shared" si="4"/>
        <v>8</v>
      </c>
      <c r="K104" s="63">
        <f t="shared" si="4"/>
        <v>0</v>
      </c>
      <c r="L104" s="63">
        <f t="shared" si="4"/>
        <v>0</v>
      </c>
      <c r="M104" s="63"/>
      <c r="N104" s="63">
        <f t="shared" si="4"/>
        <v>0</v>
      </c>
      <c r="O104" s="63">
        <f t="shared" si="4"/>
        <v>0</v>
      </c>
      <c r="P104" s="2"/>
      <c r="Q104" s="2"/>
    </row>
    <row r="105" spans="1:17" s="50" customFormat="1" ht="14.25">
      <c r="A105" s="168" t="s">
        <v>110</v>
      </c>
      <c r="B105" s="168"/>
      <c r="C105" s="168"/>
      <c r="D105" s="168"/>
      <c r="E105" s="48">
        <f aca="true" t="shared" si="5" ref="E105:O105">E104+E101+E89+E71+E67+E36+E31</f>
        <v>180</v>
      </c>
      <c r="F105" s="48">
        <f t="shared" si="5"/>
        <v>124.5</v>
      </c>
      <c r="G105" s="48">
        <f t="shared" si="5"/>
        <v>17.5</v>
      </c>
      <c r="H105" s="48">
        <f t="shared" si="5"/>
        <v>2</v>
      </c>
      <c r="I105" s="48">
        <f t="shared" si="5"/>
        <v>28</v>
      </c>
      <c r="J105" s="48">
        <f t="shared" si="5"/>
        <v>8</v>
      </c>
      <c r="K105" s="48">
        <f t="shared" si="5"/>
        <v>2464</v>
      </c>
      <c r="L105" s="48">
        <f t="shared" si="5"/>
        <v>1926</v>
      </c>
      <c r="M105" s="48">
        <f t="shared" si="5"/>
        <v>338</v>
      </c>
      <c r="N105" s="48">
        <f t="shared" si="5"/>
        <v>48</v>
      </c>
      <c r="O105" s="48">
        <f t="shared" si="5"/>
        <v>152</v>
      </c>
      <c r="P105" s="49"/>
      <c r="Q105" s="49"/>
    </row>
    <row r="106" spans="1:17" ht="14.25">
      <c r="A106" s="44"/>
      <c r="B106" s="44"/>
      <c r="C106" s="44"/>
      <c r="D106" s="44"/>
      <c r="E106">
        <v>180</v>
      </c>
      <c r="F106">
        <v>124.5</v>
      </c>
      <c r="G106">
        <v>17.5</v>
      </c>
      <c r="H106">
        <v>2</v>
      </c>
      <c r="I106">
        <v>28</v>
      </c>
      <c r="J106">
        <v>8</v>
      </c>
      <c r="K106">
        <v>2464</v>
      </c>
      <c r="L106">
        <v>1926</v>
      </c>
      <c r="M106">
        <v>338</v>
      </c>
      <c r="N106">
        <v>48</v>
      </c>
      <c r="O106">
        <v>152</v>
      </c>
      <c r="P106" s="44"/>
      <c r="Q106" s="44"/>
    </row>
    <row r="107" spans="1:17" ht="14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</sheetData>
  <sheetProtection/>
  <mergeCells count="27">
    <mergeCell ref="Q2:Q4"/>
    <mergeCell ref="E3:H3"/>
    <mergeCell ref="K3:N3"/>
    <mergeCell ref="Q72:Q75"/>
    <mergeCell ref="D2:D4"/>
    <mergeCell ref="B101:D101"/>
    <mergeCell ref="A105:D105"/>
    <mergeCell ref="C104:D104"/>
    <mergeCell ref="B67:D67"/>
    <mergeCell ref="B71:D71"/>
    <mergeCell ref="B89:D89"/>
    <mergeCell ref="B31:D31"/>
    <mergeCell ref="A1:Q1"/>
    <mergeCell ref="E2:J2"/>
    <mergeCell ref="K2:O2"/>
    <mergeCell ref="O3:O4"/>
    <mergeCell ref="I3:I4"/>
    <mergeCell ref="J3:J4"/>
    <mergeCell ref="P2:P4"/>
    <mergeCell ref="A2:A4"/>
    <mergeCell ref="B2:B4"/>
    <mergeCell ref="C2:C4"/>
    <mergeCell ref="Q76:Q79"/>
    <mergeCell ref="Q80:Q88"/>
    <mergeCell ref="A5:A30"/>
    <mergeCell ref="A32:A35"/>
    <mergeCell ref="B36:D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31" sqref="A31:H33"/>
    </sheetView>
  </sheetViews>
  <sheetFormatPr defaultColWidth="9.00390625" defaultRowHeight="14.25"/>
  <cols>
    <col min="1" max="1" width="10.50390625" style="0" bestFit="1" customWidth="1"/>
    <col min="2" max="2" width="5.25390625" style="0" customWidth="1"/>
    <col min="3" max="3" width="6.00390625" style="0" customWidth="1"/>
    <col min="4" max="4" width="6.75390625" style="0" customWidth="1"/>
    <col min="5" max="7" width="6.00390625" style="0" customWidth="1"/>
    <col min="8" max="8" width="6.75390625" style="0" customWidth="1"/>
    <col min="9" max="10" width="6.00390625" style="0" customWidth="1"/>
    <col min="11" max="12" width="4.50390625" style="0" customWidth="1"/>
    <col min="13" max="13" width="5.25390625" style="0" customWidth="1"/>
    <col min="14" max="14" width="7.25390625" style="0" customWidth="1"/>
  </cols>
  <sheetData>
    <row r="1" spans="1:14" ht="14.25">
      <c r="A1" s="142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33.75">
      <c r="A2" s="6" t="s">
        <v>118</v>
      </c>
      <c r="B2" s="6" t="s">
        <v>119</v>
      </c>
      <c r="C2" s="6" t="s">
        <v>120</v>
      </c>
      <c r="D2" s="6" t="s">
        <v>121</v>
      </c>
      <c r="E2" s="6" t="s">
        <v>122</v>
      </c>
      <c r="F2" s="7" t="s">
        <v>123</v>
      </c>
      <c r="G2" s="7" t="s">
        <v>124</v>
      </c>
      <c r="H2" s="7" t="s">
        <v>125</v>
      </c>
      <c r="I2" s="6" t="s">
        <v>10</v>
      </c>
      <c r="J2" s="6" t="s">
        <v>126</v>
      </c>
      <c r="K2" s="6" t="s">
        <v>127</v>
      </c>
      <c r="L2" s="6" t="s">
        <v>128</v>
      </c>
      <c r="M2" s="6" t="s">
        <v>129</v>
      </c>
      <c r="N2" s="6" t="s">
        <v>130</v>
      </c>
    </row>
    <row r="3" spans="1:14" ht="14.25">
      <c r="A3" s="5" t="s">
        <v>158</v>
      </c>
      <c r="B3" s="8">
        <f>SUMIF('表1'!A:A,A3,'表1'!E:E)</f>
        <v>45</v>
      </c>
      <c r="C3" s="8">
        <f>SUMIF('表1'!A:A,A3,'表1'!F:F)</f>
        <v>31.5</v>
      </c>
      <c r="D3" s="8">
        <f>SUMIF('表1'!A:A,A3,'表1'!G:G)</f>
        <v>11.5</v>
      </c>
      <c r="E3" s="8">
        <f>SUMIF('表1'!A:A,A3,'表1'!H:H)</f>
        <v>2</v>
      </c>
      <c r="F3" s="8">
        <f>SUMIF('表1'!A:A,A3,'表1'!I:I)</f>
        <v>0</v>
      </c>
      <c r="G3" s="8"/>
      <c r="H3" s="9">
        <f>100*B3/B11</f>
        <v>25</v>
      </c>
      <c r="I3" s="8">
        <f>SUMIF('表1'!A:A,A3,'表1'!K:K)</f>
        <v>880</v>
      </c>
      <c r="J3" s="8">
        <f>SUMIF('表1'!A:A,A3,'表1'!L:L)</f>
        <v>462</v>
      </c>
      <c r="K3" s="8">
        <f>SUMIF('表1'!A:A,A3,'表1'!M:M)</f>
        <v>242</v>
      </c>
      <c r="L3" s="8">
        <f>SUMIF('表1'!A:A,A3,'表1'!N:N)</f>
        <v>48</v>
      </c>
      <c r="M3" s="8">
        <f>SUMIF('表1'!A:A,A3,'表1'!O:O)</f>
        <v>128</v>
      </c>
      <c r="N3" s="9">
        <f>100*I3/I11</f>
        <v>35.714285714285715</v>
      </c>
    </row>
    <row r="4" spans="1:14" ht="14.25">
      <c r="A4" s="10" t="s">
        <v>31</v>
      </c>
      <c r="B4" s="8">
        <f>SUMIF('表1'!A:A,A4,'表1'!E:E)</f>
        <v>69</v>
      </c>
      <c r="C4" s="8">
        <f>SUMIF('表1'!A:A,A4,'表1'!F:F)</f>
        <v>63</v>
      </c>
      <c r="D4" s="8">
        <f>SUMIF('表1'!A:A,A4,'表1'!G:G)</f>
        <v>6</v>
      </c>
      <c r="E4" s="8">
        <f>SUMIF('表1'!A:A,A4,'表1'!H:H)</f>
        <v>0</v>
      </c>
      <c r="F4" s="8">
        <f>SUMIF('表1'!A:A,A4,'表1'!I:I)</f>
        <v>0</v>
      </c>
      <c r="G4" s="8"/>
      <c r="H4" s="9">
        <f>100*B4/B11</f>
        <v>38.333333333333336</v>
      </c>
      <c r="I4" s="8">
        <f>SUMIF('表1'!A:A,A4,'表1'!K:K)</f>
        <v>1104</v>
      </c>
      <c r="J4" s="8">
        <f>SUMIF('表1'!A:A,A4,'表1'!L:L)</f>
        <v>984</v>
      </c>
      <c r="K4" s="8">
        <f>SUMIF('表1'!A:A,A4,'表1'!M:M)</f>
        <v>96</v>
      </c>
      <c r="L4" s="8">
        <f>SUMIF('表1'!A:A,A4,'表1'!N:N)</f>
        <v>0</v>
      </c>
      <c r="M4" s="8">
        <f>SUMIF('表1'!A:A,A4,'表1'!O:O)</f>
        <v>24</v>
      </c>
      <c r="N4" s="9">
        <f>100*I4/I11</f>
        <v>44.8051948051948</v>
      </c>
    </row>
    <row r="5" spans="1:14" ht="14.25">
      <c r="A5" s="10" t="s">
        <v>160</v>
      </c>
      <c r="B5" s="8">
        <f>SUMIF('表1'!A:A,A5,'表1'!E:E)</f>
        <v>0</v>
      </c>
      <c r="C5" s="8">
        <f>SUMIF('表1'!A:A,A5,'表1'!F:F)</f>
        <v>0</v>
      </c>
      <c r="D5" s="8">
        <f>SUMIF('表1'!A:A,A5,'表1'!G:G)</f>
        <v>0</v>
      </c>
      <c r="E5" s="8">
        <f>SUMIF('表1'!A:A,A5,'表1'!H:H)</f>
        <v>0</v>
      </c>
      <c r="F5" s="8">
        <f>SUMIF('表1'!A:A,A5,'表1'!I:I)</f>
        <v>0</v>
      </c>
      <c r="G5" s="8"/>
      <c r="H5" s="9">
        <f>100*B5/B11</f>
        <v>0</v>
      </c>
      <c r="I5" s="8">
        <f>SUMIF('表1'!A:A,A5,'表1'!K:K)</f>
        <v>0</v>
      </c>
      <c r="J5" s="8">
        <f>SUMIF('表1'!A:A,A5,'表1'!L:L)</f>
        <v>0</v>
      </c>
      <c r="K5" s="8">
        <f>SUMIF('表1'!A:A,A5,'表1'!M:M)</f>
        <v>0</v>
      </c>
      <c r="L5" s="8">
        <f>SUMIF('表1'!A:A,A5,'表1'!N:N)</f>
        <v>0</v>
      </c>
      <c r="M5" s="8">
        <f>SUMIF('表1'!A:A,A5,'表1'!O:O)</f>
        <v>0</v>
      </c>
      <c r="N5" s="9">
        <f>100*I5/I11</f>
        <v>0</v>
      </c>
    </row>
    <row r="6" spans="1:14" ht="14.25">
      <c r="A6" s="10" t="s">
        <v>76</v>
      </c>
      <c r="B6" s="8">
        <f>SUMIF('表1'!A:A,A6,'表1'!E:E)</f>
        <v>8</v>
      </c>
      <c r="C6" s="8">
        <f>SUMIF('表1'!A:A,A6,'表1'!F:F)</f>
        <v>8</v>
      </c>
      <c r="D6" s="8">
        <f>SUMIF('表1'!A:A,A6,'表1'!G:G)</f>
        <v>0</v>
      </c>
      <c r="E6" s="8">
        <f>SUMIF('表1'!A:A,A6,'表1'!H:H)</f>
        <v>0</v>
      </c>
      <c r="F6" s="8">
        <f>SUMIF('表1'!A:A,A6,'表1'!I:I)</f>
        <v>0</v>
      </c>
      <c r="G6" s="8"/>
      <c r="H6" s="9">
        <f>100*B6/B11</f>
        <v>4.444444444444445</v>
      </c>
      <c r="I6" s="8">
        <f>SUMIF('表1'!A:A,A6,'表1'!K:K)</f>
        <v>128</v>
      </c>
      <c r="J6" s="8">
        <f>SUMIF('表1'!A:A,A6,'表1'!L:L)</f>
        <v>128</v>
      </c>
      <c r="K6" s="8">
        <f>SUMIF('表1'!A:A,A6,'表1'!M:M)</f>
        <v>0</v>
      </c>
      <c r="L6" s="8">
        <f>SUMIF('表1'!A:A,A6,'表1'!N:N)</f>
        <v>0</v>
      </c>
      <c r="M6" s="8">
        <f>SUMIF('表1'!A:A,A6,'表1'!O:O)</f>
        <v>0</v>
      </c>
      <c r="N6" s="9">
        <f>100*I6/I11</f>
        <v>5.194805194805195</v>
      </c>
    </row>
    <row r="7" spans="1:14" ht="14.25">
      <c r="A7" s="10" t="s">
        <v>159</v>
      </c>
      <c r="B7" s="8">
        <f>SUMIF('表1'!A:A,A7,'表1'!E:E)</f>
        <v>8</v>
      </c>
      <c r="C7" s="8">
        <f>SUMIF('表1'!A:A,A7,'表1'!F:F)</f>
        <v>8</v>
      </c>
      <c r="D7" s="8">
        <f>SUMIF('表1'!A:A,A7,'表1'!G:G)</f>
        <v>0</v>
      </c>
      <c r="E7" s="8">
        <f>SUMIF('表1'!A:A,A7,'表1'!H:H)</f>
        <v>0</v>
      </c>
      <c r="F7" s="8">
        <f>SUMIF('表1'!A:A,A7,'表1'!I:I)</f>
        <v>0</v>
      </c>
      <c r="G7" s="8"/>
      <c r="H7" s="9">
        <f>100*B7/B11</f>
        <v>4.444444444444445</v>
      </c>
      <c r="I7" s="8">
        <f>SUMIF('表1'!A:A,A7,'表1'!K:K)</f>
        <v>128</v>
      </c>
      <c r="J7" s="8">
        <f>SUMIF('表1'!A:A,A7,'表1'!L:L)</f>
        <v>128</v>
      </c>
      <c r="K7" s="8">
        <f>SUMIF('表1'!A:A,A7,'表1'!M:M)</f>
        <v>0</v>
      </c>
      <c r="L7" s="8">
        <f>SUMIF('表1'!A:A,A7,'表1'!N:N)</f>
        <v>0</v>
      </c>
      <c r="M7" s="8">
        <f>SUMIF('表1'!A:A,A7,'表1'!O:O)</f>
        <v>0</v>
      </c>
      <c r="N7" s="9">
        <f>100*I7/I11</f>
        <v>5.194805194805195</v>
      </c>
    </row>
    <row r="8" spans="1:14" ht="14.25">
      <c r="A8" s="10" t="s">
        <v>80</v>
      </c>
      <c r="B8" s="8">
        <f>SUMIF('表1'!A:A,A8,'表1'!E:E)</f>
        <v>14</v>
      </c>
      <c r="C8" s="8">
        <f>SUMIF('表1'!A:A,A8,'表1'!F:F)</f>
        <v>14</v>
      </c>
      <c r="D8" s="8">
        <f>SUMIF('表1'!A:A,A8,'表1'!G:G)</f>
        <v>0</v>
      </c>
      <c r="E8" s="8">
        <f>SUMIF('表1'!A:A,A8,'表1'!H:H)</f>
        <v>0</v>
      </c>
      <c r="F8" s="8">
        <f>SUMIF('表1'!A:A,A8,'表1'!I:I)</f>
        <v>0</v>
      </c>
      <c r="G8" s="8"/>
      <c r="H8" s="9">
        <f>100*B8/B11</f>
        <v>7.777777777777778</v>
      </c>
      <c r="I8" s="8">
        <f>SUMIF('表1'!A:A,A8,'表1'!K:K)</f>
        <v>224</v>
      </c>
      <c r="J8" s="8">
        <f>SUMIF('表1'!A:A,A8,'表1'!L:L)</f>
        <v>224</v>
      </c>
      <c r="K8" s="8">
        <f>SUMIF('表1'!A:A,A8,'表1'!M:M)</f>
        <v>0</v>
      </c>
      <c r="L8" s="8">
        <f>SUMIF('表1'!A:A,A8,'表1'!N:N)</f>
        <v>0</v>
      </c>
      <c r="M8" s="8">
        <f>SUMIF('表1'!A:A,A8,'表1'!O:O)</f>
        <v>0</v>
      </c>
      <c r="N8" s="9">
        <f>100*I8/I11</f>
        <v>9.090909090909092</v>
      </c>
    </row>
    <row r="9" spans="1:14" ht="14.25">
      <c r="A9" s="11" t="s">
        <v>8</v>
      </c>
      <c r="B9" s="8">
        <f>SUMIF('表1'!A:A,A9,'表1'!E:E)</f>
        <v>28</v>
      </c>
      <c r="C9" s="8">
        <f>SUMIF('表1'!A:A,A9,'表1'!F:F)</f>
        <v>0</v>
      </c>
      <c r="D9" s="8">
        <f>SUMIF('表1'!A:A,A9,'表1'!G:G)</f>
        <v>0</v>
      </c>
      <c r="E9" s="8">
        <f>SUMIF('表1'!A:A,A9,'表1'!H:H)</f>
        <v>0</v>
      </c>
      <c r="F9" s="8">
        <f>SUMIF('表1'!A:A,A9,'表1'!I:I)</f>
        <v>28</v>
      </c>
      <c r="G9" s="8"/>
      <c r="H9" s="9">
        <f>100*B9/B11</f>
        <v>15.555555555555555</v>
      </c>
      <c r="I9" s="8">
        <f>SUMIF('表1'!A:A,A9,'表1'!K:K)</f>
        <v>0</v>
      </c>
      <c r="J9" s="8">
        <f>SUMIF('表1'!A:A,A9,'表1'!L:L)</f>
        <v>0</v>
      </c>
      <c r="K9" s="8">
        <f>SUMIF('表1'!A:A,A9,'表1'!M:M)</f>
        <v>0</v>
      </c>
      <c r="L9" s="8">
        <f>SUMIF('表1'!A:A,A9,'表1'!N:N)</f>
        <v>0</v>
      </c>
      <c r="M9" s="8">
        <f>SUMIF('表1'!A:A,A9,'表1'!O:O)</f>
        <v>0</v>
      </c>
      <c r="N9" s="9">
        <v>0</v>
      </c>
    </row>
    <row r="10" spans="1:14" ht="14.25">
      <c r="A10" s="10" t="s">
        <v>9</v>
      </c>
      <c r="B10" s="8">
        <f>SUMIF('表1'!A:A,A10,'表1'!E:E)</f>
        <v>8</v>
      </c>
      <c r="C10" s="8">
        <f>SUMIF('表1'!A:A,A10,'表1'!F:F)</f>
        <v>0</v>
      </c>
      <c r="D10" s="8">
        <f>SUMIF('表1'!A:A,A10,'表1'!G:G)</f>
        <v>0</v>
      </c>
      <c r="E10" s="8">
        <f>SUMIF('表1'!A:A,A10,'表1'!H:H)</f>
        <v>0</v>
      </c>
      <c r="F10" s="8">
        <f>SUMIF('表1'!A:A,A10,'表1'!I:I)</f>
        <v>0</v>
      </c>
      <c r="G10" s="8">
        <f>B10</f>
        <v>8</v>
      </c>
      <c r="H10" s="9">
        <f>100*B10/B11</f>
        <v>4.444444444444445</v>
      </c>
      <c r="I10" s="8">
        <f>SUMIF('表1'!A:A,A10,'表1'!K:K)</f>
        <v>0</v>
      </c>
      <c r="J10" s="8">
        <f>SUMIF('表1'!A:A,A10,'表1'!L:L)</f>
        <v>0</v>
      </c>
      <c r="K10" s="8">
        <f>SUMIF('表1'!A:A,A10,'表1'!M:M)</f>
        <v>0</v>
      </c>
      <c r="L10" s="8">
        <f>SUMIF('表1'!A:A,A10,'表1'!N:N)</f>
        <v>0</v>
      </c>
      <c r="M10" s="8">
        <f>SUMIF('表1'!A:A,A10,'表1'!O:O)</f>
        <v>0</v>
      </c>
      <c r="N10" s="9">
        <v>0</v>
      </c>
    </row>
    <row r="11" spans="1:14" ht="14.25">
      <c r="A11" s="4" t="s">
        <v>110</v>
      </c>
      <c r="B11" s="8">
        <f aca="true" t="shared" si="0" ref="B11:N11">SUM(B3:B10)</f>
        <v>180</v>
      </c>
      <c r="C11" s="8">
        <f t="shared" si="0"/>
        <v>124.5</v>
      </c>
      <c r="D11" s="8">
        <f t="shared" si="0"/>
        <v>17.5</v>
      </c>
      <c r="E11" s="8">
        <f t="shared" si="0"/>
        <v>2</v>
      </c>
      <c r="F11" s="8">
        <f t="shared" si="0"/>
        <v>28</v>
      </c>
      <c r="G11" s="8">
        <f t="shared" si="0"/>
        <v>8</v>
      </c>
      <c r="H11" s="8">
        <f t="shared" si="0"/>
        <v>100</v>
      </c>
      <c r="I11" s="8">
        <f t="shared" si="0"/>
        <v>2464</v>
      </c>
      <c r="J11" s="8">
        <f t="shared" si="0"/>
        <v>1926</v>
      </c>
      <c r="K11" s="8">
        <f t="shared" si="0"/>
        <v>338</v>
      </c>
      <c r="L11" s="8">
        <f t="shared" si="0"/>
        <v>48</v>
      </c>
      <c r="M11" s="8">
        <f t="shared" si="0"/>
        <v>152</v>
      </c>
      <c r="N11" s="8">
        <f t="shared" si="0"/>
        <v>100</v>
      </c>
    </row>
    <row r="12" spans="1:9" ht="14.25">
      <c r="A12" s="12"/>
      <c r="B12" s="13"/>
      <c r="C12" s="13"/>
      <c r="D12" s="13"/>
      <c r="E12" s="13"/>
      <c r="F12" s="14"/>
      <c r="G12" s="14"/>
      <c r="H12" s="15"/>
      <c r="I12">
        <f>I11-M11</f>
        <v>2312</v>
      </c>
    </row>
    <row r="13" spans="2:13" ht="14.25">
      <c r="B13" s="142" t="s">
        <v>131</v>
      </c>
      <c r="C13" s="142"/>
      <c r="D13" s="142"/>
      <c r="E13" s="142"/>
      <c r="F13" s="142"/>
      <c r="G13" s="142"/>
      <c r="H13" s="142"/>
      <c r="I13" s="142"/>
      <c r="J13" s="16"/>
      <c r="K13" s="35"/>
      <c r="L13" s="16"/>
      <c r="M13" s="16"/>
    </row>
    <row r="14" spans="1:13" ht="14.25">
      <c r="A14" s="17"/>
      <c r="B14" s="143" t="s">
        <v>132</v>
      </c>
      <c r="C14" s="143"/>
      <c r="D14" s="143"/>
      <c r="E14" s="143"/>
      <c r="F14" s="19" t="s">
        <v>5</v>
      </c>
      <c r="G14" s="19" t="s">
        <v>130</v>
      </c>
      <c r="H14" s="19" t="s">
        <v>119</v>
      </c>
      <c r="I14" s="18" t="s">
        <v>133</v>
      </c>
      <c r="J14" s="38"/>
      <c r="K14" s="21"/>
      <c r="L14" s="20"/>
      <c r="M14" s="21"/>
    </row>
    <row r="15" spans="1:14" ht="14.25" customHeight="1">
      <c r="A15" s="21"/>
      <c r="B15" s="144" t="s">
        <v>134</v>
      </c>
      <c r="C15" s="144" t="s">
        <v>135</v>
      </c>
      <c r="D15" s="144"/>
      <c r="E15" s="144"/>
      <c r="F15" s="23"/>
      <c r="G15" s="23">
        <v>0</v>
      </c>
      <c r="H15" s="22">
        <f>F9</f>
        <v>28</v>
      </c>
      <c r="I15" s="22">
        <f>F11*100/B11</f>
        <v>15.555555555555555</v>
      </c>
      <c r="K15" s="34"/>
      <c r="L15" s="141"/>
      <c r="M15" s="176"/>
      <c r="N15" s="37"/>
    </row>
    <row r="16" spans="1:14" ht="14.25">
      <c r="A16" s="24"/>
      <c r="B16" s="144"/>
      <c r="C16" s="145" t="s">
        <v>136</v>
      </c>
      <c r="D16" s="145"/>
      <c r="E16" s="145"/>
      <c r="F16" s="23">
        <f>L11</f>
        <v>48</v>
      </c>
      <c r="G16" s="23">
        <f>L11*100/I11</f>
        <v>1.948051948051948</v>
      </c>
      <c r="H16" s="22">
        <f>E11</f>
        <v>2</v>
      </c>
      <c r="I16" s="22">
        <f>E11*100/B11</f>
        <v>1.1111111111111112</v>
      </c>
      <c r="K16" s="34"/>
      <c r="L16" s="141"/>
      <c r="M16" s="176"/>
      <c r="N16" s="37"/>
    </row>
    <row r="17" spans="1:14" ht="14.25">
      <c r="A17" s="24"/>
      <c r="B17" s="144"/>
      <c r="C17" s="146" t="s">
        <v>137</v>
      </c>
      <c r="D17" s="147"/>
      <c r="E17" s="131"/>
      <c r="F17" s="23">
        <f>K11</f>
        <v>338</v>
      </c>
      <c r="G17" s="23">
        <f>K11*100/I11</f>
        <v>13.717532467532468</v>
      </c>
      <c r="H17" s="22">
        <f>D11</f>
        <v>17.5</v>
      </c>
      <c r="I17" s="22">
        <f>D11*100/B11</f>
        <v>9.722222222222221</v>
      </c>
      <c r="K17" s="34"/>
      <c r="L17" s="141"/>
      <c r="M17" s="176"/>
      <c r="N17" s="37"/>
    </row>
    <row r="18" spans="1:14" ht="14.25" customHeight="1">
      <c r="A18" s="25"/>
      <c r="B18" s="144"/>
      <c r="C18" s="145" t="s">
        <v>9</v>
      </c>
      <c r="D18" s="145"/>
      <c r="E18" s="145"/>
      <c r="F18" s="23"/>
      <c r="G18" s="23">
        <v>0</v>
      </c>
      <c r="H18" s="22">
        <f>G11</f>
        <v>8</v>
      </c>
      <c r="I18" s="22">
        <f>G11*100/B11</f>
        <v>4.444444444444445</v>
      </c>
      <c r="K18" s="34"/>
      <c r="L18" s="141"/>
      <c r="M18" s="176"/>
      <c r="N18" s="37"/>
    </row>
    <row r="19" spans="1:13" ht="14.25">
      <c r="A19" s="12"/>
      <c r="B19" s="144" t="s">
        <v>138</v>
      </c>
      <c r="C19" s="145" t="s">
        <v>139</v>
      </c>
      <c r="D19" s="145"/>
      <c r="E19" s="145"/>
      <c r="F19" s="23">
        <f>J11</f>
        <v>1926</v>
      </c>
      <c r="G19" s="23">
        <f>J11*100/I11</f>
        <v>78.16558441558442</v>
      </c>
      <c r="H19" s="177">
        <f>C11</f>
        <v>124.5</v>
      </c>
      <c r="I19" s="140">
        <f>H19*100/H21</f>
        <v>69.16666666666667</v>
      </c>
      <c r="K19" s="34"/>
      <c r="L19" s="141"/>
      <c r="M19" s="176"/>
    </row>
    <row r="20" spans="2:13" ht="14.25">
      <c r="B20" s="144"/>
      <c r="C20" s="145" t="s">
        <v>140</v>
      </c>
      <c r="D20" s="145"/>
      <c r="E20" s="145"/>
      <c r="F20" s="3">
        <f>M11</f>
        <v>152</v>
      </c>
      <c r="G20" s="23">
        <f>M11*100/I11</f>
        <v>6.1688311688311686</v>
      </c>
      <c r="H20" s="139"/>
      <c r="I20" s="140"/>
      <c r="K20" s="34"/>
      <c r="L20" s="141"/>
      <c r="M20" s="176"/>
    </row>
    <row r="21" spans="2:11" ht="14.25">
      <c r="B21" s="145" t="s">
        <v>110</v>
      </c>
      <c r="C21" s="145"/>
      <c r="D21" s="145"/>
      <c r="E21" s="145"/>
      <c r="F21" s="3">
        <f>SUM(F15:F20)</f>
        <v>2464</v>
      </c>
      <c r="G21" s="23">
        <f>SUM(G15:G20)</f>
        <v>100</v>
      </c>
      <c r="H21" s="31">
        <f>SUM(H15:H20)</f>
        <v>180</v>
      </c>
      <c r="I21" s="23">
        <f>SUM(I15:I20)</f>
        <v>100</v>
      </c>
      <c r="K21" s="36"/>
    </row>
    <row r="24" spans="1:12" ht="14.25">
      <c r="A24" s="132" t="s">
        <v>161</v>
      </c>
      <c r="B24" s="132"/>
      <c r="C24" s="132"/>
      <c r="D24" s="132"/>
      <c r="E24" s="132"/>
      <c r="F24" s="132"/>
      <c r="G24" s="132"/>
      <c r="H24" s="132"/>
      <c r="I24" s="65"/>
      <c r="J24" s="65"/>
      <c r="K24" s="65"/>
      <c r="L24" s="65"/>
    </row>
    <row r="25" spans="1:12" ht="14.25">
      <c r="A25" s="144" t="s">
        <v>162</v>
      </c>
      <c r="B25" s="144"/>
      <c r="C25" s="144" t="s">
        <v>163</v>
      </c>
      <c r="D25" s="144"/>
      <c r="E25" s="144" t="s">
        <v>164</v>
      </c>
      <c r="F25" s="144"/>
      <c r="G25" s="144"/>
      <c r="H25" s="144"/>
      <c r="I25" s="65"/>
      <c r="J25" s="65"/>
      <c r="K25" s="65"/>
      <c r="L25" s="65"/>
    </row>
    <row r="26" spans="1:12" ht="67.5">
      <c r="A26" s="144"/>
      <c r="B26" s="144"/>
      <c r="C26" s="4" t="s">
        <v>165</v>
      </c>
      <c r="D26" s="4" t="s">
        <v>166</v>
      </c>
      <c r="E26" s="4" t="s">
        <v>167</v>
      </c>
      <c r="F26" s="4" t="s">
        <v>168</v>
      </c>
      <c r="G26" s="4" t="s">
        <v>169</v>
      </c>
      <c r="H26" s="4" t="s">
        <v>170</v>
      </c>
      <c r="I26" s="65"/>
      <c r="J26" s="65"/>
      <c r="K26" s="65"/>
      <c r="L26" s="65"/>
    </row>
    <row r="27" spans="1:12" ht="14.25">
      <c r="A27" s="144" t="s">
        <v>193</v>
      </c>
      <c r="B27" s="4" t="s">
        <v>171</v>
      </c>
      <c r="C27" s="66">
        <f>J3+K3+L3</f>
        <v>752</v>
      </c>
      <c r="D27" s="66">
        <f>J5+K5+L5+J7+K7</f>
        <v>128</v>
      </c>
      <c r="E27" s="66">
        <f>J4+K4+L4</f>
        <v>1080</v>
      </c>
      <c r="F27" s="66">
        <f>J6+K6+L6</f>
        <v>128</v>
      </c>
      <c r="G27" s="66">
        <f>J8+K8+L8</f>
        <v>224</v>
      </c>
      <c r="H27" s="66">
        <f>SUM(C27:G27)</f>
        <v>2312</v>
      </c>
      <c r="I27" s="65"/>
      <c r="J27" s="65"/>
      <c r="K27" s="65"/>
      <c r="L27" s="65"/>
    </row>
    <row r="28" spans="1:12" ht="14.25">
      <c r="A28" s="144"/>
      <c r="B28" s="4" t="s">
        <v>172</v>
      </c>
      <c r="C28" s="67">
        <f>C27*100/H27</f>
        <v>32.52595155709343</v>
      </c>
      <c r="D28" s="67">
        <f>D27*100/H27</f>
        <v>5.536332179930795</v>
      </c>
      <c r="E28" s="67">
        <f>E27*100/H27</f>
        <v>46.71280276816609</v>
      </c>
      <c r="F28" s="67">
        <f>F27*100/H27</f>
        <v>5.536332179930795</v>
      </c>
      <c r="G28" s="67">
        <f>G27*100/H27</f>
        <v>9.688581314878892</v>
      </c>
      <c r="H28" s="67">
        <f>SUM(C28:G28)</f>
        <v>100</v>
      </c>
      <c r="I28" s="65"/>
      <c r="J28" s="65"/>
      <c r="K28" s="65"/>
      <c r="L28" s="65"/>
    </row>
    <row r="29" spans="1:12" ht="14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1:12" ht="14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4.25">
      <c r="A31" s="136" t="s">
        <v>173</v>
      </c>
      <c r="B31" s="136"/>
      <c r="C31" s="136"/>
      <c r="D31" s="136"/>
      <c r="E31" s="136"/>
      <c r="F31" s="136"/>
      <c r="G31" s="136"/>
      <c r="H31" s="136"/>
      <c r="I31" s="65"/>
      <c r="J31" s="65"/>
      <c r="K31" s="65"/>
      <c r="L31" s="65"/>
    </row>
    <row r="32" spans="1:12" ht="45">
      <c r="A32" s="144" t="s">
        <v>162</v>
      </c>
      <c r="B32" s="144"/>
      <c r="C32" s="4" t="s">
        <v>174</v>
      </c>
      <c r="D32" s="4" t="s">
        <v>175</v>
      </c>
      <c r="E32" s="4" t="s">
        <v>176</v>
      </c>
      <c r="F32" s="4" t="s">
        <v>170</v>
      </c>
      <c r="G32" s="4" t="s">
        <v>177</v>
      </c>
      <c r="H32" s="26" t="s">
        <v>178</v>
      </c>
      <c r="I32" s="65"/>
      <c r="J32" s="65"/>
      <c r="K32" s="65"/>
      <c r="L32" s="65"/>
    </row>
    <row r="33" spans="1:12" ht="22.5" customHeight="1">
      <c r="A33" s="4" t="s">
        <v>192</v>
      </c>
      <c r="B33" s="4" t="s">
        <v>179</v>
      </c>
      <c r="C33" s="68">
        <f>D3+E3+D4+E4+D5+E5+D6+E6+D7+E7+D8+E8</f>
        <v>19.5</v>
      </c>
      <c r="D33" s="68">
        <f>F11</f>
        <v>28</v>
      </c>
      <c r="E33" s="68">
        <v>8</v>
      </c>
      <c r="F33" s="68">
        <f>SUM(C33:E33)</f>
        <v>55.5</v>
      </c>
      <c r="G33" s="68">
        <f>B11</f>
        <v>180</v>
      </c>
      <c r="H33" s="68">
        <f>F33*100/G33</f>
        <v>30.833333333333332</v>
      </c>
      <c r="I33" s="65"/>
      <c r="J33" s="65"/>
      <c r="K33" s="65"/>
      <c r="L33" s="65"/>
    </row>
    <row r="34" spans="1:12" ht="14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4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4.25">
      <c r="A36" s="133" t="s">
        <v>180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</row>
    <row r="37" spans="1:12" ht="14.25">
      <c r="A37" s="133" t="s">
        <v>181</v>
      </c>
      <c r="B37" s="134"/>
      <c r="C37" s="134"/>
      <c r="D37" s="134"/>
      <c r="E37" s="135"/>
      <c r="F37" s="133" t="s">
        <v>182</v>
      </c>
      <c r="G37" s="134"/>
      <c r="H37" s="134"/>
      <c r="I37" s="134"/>
      <c r="J37" s="134"/>
      <c r="K37" s="134"/>
      <c r="L37" s="135"/>
    </row>
    <row r="38" spans="1:12" ht="14.25">
      <c r="A38" s="4" t="s">
        <v>183</v>
      </c>
      <c r="B38" s="4" t="s">
        <v>184</v>
      </c>
      <c r="C38" s="4"/>
      <c r="D38" s="4"/>
      <c r="E38" s="4"/>
      <c r="F38" s="4" t="s">
        <v>183</v>
      </c>
      <c r="G38" s="4" t="s">
        <v>185</v>
      </c>
      <c r="H38" s="4"/>
      <c r="I38" s="4"/>
      <c r="J38" s="4"/>
      <c r="K38" s="4"/>
      <c r="L38" s="4"/>
    </row>
    <row r="39" spans="1:12" ht="33.75">
      <c r="A39" s="4"/>
      <c r="B39" s="4" t="s">
        <v>186</v>
      </c>
      <c r="C39" s="4" t="s">
        <v>187</v>
      </c>
      <c r="D39" s="4" t="s">
        <v>188</v>
      </c>
      <c r="E39" s="4" t="s">
        <v>189</v>
      </c>
      <c r="F39" s="4"/>
      <c r="G39" s="4" t="s">
        <v>186</v>
      </c>
      <c r="H39" s="4" t="s">
        <v>187</v>
      </c>
      <c r="I39" s="4" t="s">
        <v>190</v>
      </c>
      <c r="J39" s="4" t="s">
        <v>188</v>
      </c>
      <c r="K39" s="4" t="s">
        <v>189</v>
      </c>
      <c r="L39" s="4" t="s">
        <v>191</v>
      </c>
    </row>
    <row r="40" spans="1:12" ht="14.25">
      <c r="A40" s="4">
        <f>B40+C40</f>
        <v>2312</v>
      </c>
      <c r="B40" s="4">
        <f>J3+K3+L3+J4+K4+L4</f>
        <v>1832</v>
      </c>
      <c r="C40" s="4">
        <f>J5+K5+L5+J6+K6+L6+J7+K7+L7+J8+K8+L8</f>
        <v>480</v>
      </c>
      <c r="D40" s="68">
        <f>J3+K3+L3+J4+K4+L4+J5+K5+L5+J6+K6+L6+J7+K7+L7+J8+K8+L8</f>
        <v>2312</v>
      </c>
      <c r="E40" s="68">
        <f>L3+L4+L5+L6+L7+L8</f>
        <v>48</v>
      </c>
      <c r="F40" s="68">
        <f>G40+H40+I40+L40</f>
        <v>180</v>
      </c>
      <c r="G40" s="68">
        <f>B3+B4</f>
        <v>114</v>
      </c>
      <c r="H40" s="68">
        <f>B5+B6+B7+B8</f>
        <v>30</v>
      </c>
      <c r="I40" s="4">
        <f>F11</f>
        <v>28</v>
      </c>
      <c r="J40" s="68">
        <f>B3+B4+B5+B6+B7+B8</f>
        <v>144</v>
      </c>
      <c r="K40" s="4">
        <f>E3+E4+E5+E6+E7+E8</f>
        <v>2</v>
      </c>
      <c r="L40" s="4">
        <v>8</v>
      </c>
    </row>
  </sheetData>
  <sheetProtection/>
  <mergeCells count="28">
    <mergeCell ref="A37:E37"/>
    <mergeCell ref="F37:L37"/>
    <mergeCell ref="A27:A28"/>
    <mergeCell ref="A31:H31"/>
    <mergeCell ref="A32:B32"/>
    <mergeCell ref="A36:L36"/>
    <mergeCell ref="A24:H24"/>
    <mergeCell ref="A25:B26"/>
    <mergeCell ref="C25:D25"/>
    <mergeCell ref="E25:H25"/>
    <mergeCell ref="B21:E21"/>
    <mergeCell ref="B15:B18"/>
    <mergeCell ref="B19:B20"/>
    <mergeCell ref="C16:E16"/>
    <mergeCell ref="C17:E17"/>
    <mergeCell ref="C18:E18"/>
    <mergeCell ref="C19:E19"/>
    <mergeCell ref="C20:E20"/>
    <mergeCell ref="A1:N1"/>
    <mergeCell ref="B13:I13"/>
    <mergeCell ref="B14:E14"/>
    <mergeCell ref="C15:E15"/>
    <mergeCell ref="M15:M18"/>
    <mergeCell ref="M19:M20"/>
    <mergeCell ref="H19:H20"/>
    <mergeCell ref="I19:I20"/>
    <mergeCell ref="L15:L18"/>
    <mergeCell ref="L19:L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7">
      <selection activeCell="D29" sqref="D29"/>
    </sheetView>
  </sheetViews>
  <sheetFormatPr defaultColWidth="9.00390625" defaultRowHeight="14.25"/>
  <cols>
    <col min="1" max="1" width="7.50390625" style="0" customWidth="1"/>
    <col min="2" max="2" width="7.125" style="0" customWidth="1"/>
    <col min="4" max="4" width="15.625" style="0" customWidth="1"/>
    <col min="5" max="6" width="6.75390625" style="0" customWidth="1"/>
    <col min="7" max="7" width="5.875" style="0" customWidth="1"/>
    <col min="8" max="8" width="5.00390625" style="0" customWidth="1"/>
    <col min="9" max="9" width="5.875" style="0" customWidth="1"/>
    <col min="10" max="10" width="5.00390625" style="0" customWidth="1"/>
    <col min="11" max="12" width="7.625" style="0" customWidth="1"/>
    <col min="13" max="13" width="6.75390625" style="0" customWidth="1"/>
    <col min="14" max="14" width="5.875" style="0" customWidth="1"/>
    <col min="15" max="15" width="6.75390625" style="0" customWidth="1"/>
    <col min="16" max="16" width="5.25390625" style="0" customWidth="1"/>
  </cols>
  <sheetData>
    <row r="1" spans="1:16" ht="14.25">
      <c r="A1" s="137" t="s">
        <v>307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14.25">
      <c r="A2" s="138" t="s">
        <v>306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4.25" customHeight="1">
      <c r="A3" s="165" t="s">
        <v>0</v>
      </c>
      <c r="B3" s="165" t="s">
        <v>1</v>
      </c>
      <c r="C3" s="166" t="s">
        <v>2</v>
      </c>
      <c r="D3" s="167" t="s">
        <v>3</v>
      </c>
      <c r="E3" s="165" t="s">
        <v>4</v>
      </c>
      <c r="F3" s="165"/>
      <c r="G3" s="165"/>
      <c r="H3" s="165"/>
      <c r="I3" s="165"/>
      <c r="J3" s="165"/>
      <c r="K3" s="165" t="s">
        <v>5</v>
      </c>
      <c r="L3" s="165"/>
      <c r="M3" s="165"/>
      <c r="N3" s="165"/>
      <c r="O3" s="165"/>
      <c r="P3" s="165" t="s">
        <v>254</v>
      </c>
    </row>
    <row r="4" spans="1:16" ht="14.25" customHeight="1">
      <c r="A4" s="165"/>
      <c r="B4" s="165"/>
      <c r="C4" s="166"/>
      <c r="D4" s="167"/>
      <c r="E4" s="165" t="s">
        <v>256</v>
      </c>
      <c r="F4" s="165"/>
      <c r="G4" s="165"/>
      <c r="H4" s="165"/>
      <c r="I4" s="165" t="s">
        <v>8</v>
      </c>
      <c r="J4" s="165" t="s">
        <v>9</v>
      </c>
      <c r="K4" s="165" t="s">
        <v>11</v>
      </c>
      <c r="L4" s="165"/>
      <c r="M4" s="165"/>
      <c r="N4" s="165"/>
      <c r="O4" s="165" t="s">
        <v>12</v>
      </c>
      <c r="P4" s="165"/>
    </row>
    <row r="5" spans="1:16" ht="14.25">
      <c r="A5" s="165"/>
      <c r="B5" s="165"/>
      <c r="C5" s="166"/>
      <c r="D5" s="167"/>
      <c r="E5" s="81" t="s">
        <v>6</v>
      </c>
      <c r="F5" s="82" t="s">
        <v>14</v>
      </c>
      <c r="G5" s="83" t="s">
        <v>257</v>
      </c>
      <c r="H5" s="81" t="s">
        <v>7</v>
      </c>
      <c r="I5" s="165"/>
      <c r="J5" s="165"/>
      <c r="K5" s="81" t="s">
        <v>10</v>
      </c>
      <c r="L5" s="82" t="s">
        <v>14</v>
      </c>
      <c r="M5" s="83" t="s">
        <v>258</v>
      </c>
      <c r="N5" s="81" t="s">
        <v>7</v>
      </c>
      <c r="O5" s="165"/>
      <c r="P5" s="165"/>
    </row>
    <row r="6" spans="1:16" ht="14.25">
      <c r="A6" s="156" t="s">
        <v>158</v>
      </c>
      <c r="B6" s="80">
        <v>1</v>
      </c>
      <c r="C6" s="87" t="s">
        <v>25</v>
      </c>
      <c r="D6" s="84" t="s">
        <v>26</v>
      </c>
      <c r="E6" s="86">
        <v>2</v>
      </c>
      <c r="F6" s="86">
        <v>2</v>
      </c>
      <c r="G6" s="86"/>
      <c r="H6" s="86"/>
      <c r="I6" s="86"/>
      <c r="J6" s="86"/>
      <c r="K6" s="86">
        <v>32</v>
      </c>
      <c r="L6" s="78">
        <v>28</v>
      </c>
      <c r="M6" s="78"/>
      <c r="N6" s="86"/>
      <c r="O6" s="86">
        <v>4</v>
      </c>
      <c r="P6" s="80" t="s">
        <v>259</v>
      </c>
    </row>
    <row r="7" spans="1:16" ht="14.25">
      <c r="A7" s="157"/>
      <c r="B7" s="86">
        <v>1</v>
      </c>
      <c r="C7" s="87" t="s">
        <v>23</v>
      </c>
      <c r="D7" s="84" t="s">
        <v>24</v>
      </c>
      <c r="E7" s="86">
        <v>2.5</v>
      </c>
      <c r="F7" s="86">
        <v>1.5</v>
      </c>
      <c r="G7" s="86"/>
      <c r="H7" s="86">
        <v>1</v>
      </c>
      <c r="I7" s="86"/>
      <c r="J7" s="86"/>
      <c r="K7" s="86">
        <v>48</v>
      </c>
      <c r="L7" s="86">
        <v>24</v>
      </c>
      <c r="M7" s="85"/>
      <c r="N7" s="86">
        <v>24</v>
      </c>
      <c r="O7" s="85"/>
      <c r="P7" s="80" t="s">
        <v>262</v>
      </c>
    </row>
    <row r="8" spans="1:16" s="33" customFormat="1" ht="22.5">
      <c r="A8" s="157"/>
      <c r="B8" s="80">
        <v>1</v>
      </c>
      <c r="C8" s="77" t="s">
        <v>15</v>
      </c>
      <c r="D8" s="88" t="s">
        <v>16</v>
      </c>
      <c r="E8" s="89">
        <v>2.5</v>
      </c>
      <c r="F8" s="89">
        <v>2</v>
      </c>
      <c r="G8" s="89">
        <v>0.5</v>
      </c>
      <c r="H8" s="89"/>
      <c r="I8" s="89"/>
      <c r="J8" s="89"/>
      <c r="K8" s="89">
        <v>40</v>
      </c>
      <c r="L8" s="90">
        <v>32</v>
      </c>
      <c r="M8" s="91">
        <v>8</v>
      </c>
      <c r="N8" s="80"/>
      <c r="O8" s="92"/>
      <c r="P8" s="80" t="s">
        <v>259</v>
      </c>
    </row>
    <row r="9" spans="1:16" s="33" customFormat="1" ht="22.5">
      <c r="A9" s="157"/>
      <c r="B9" s="80">
        <v>1</v>
      </c>
      <c r="C9" s="87" t="s">
        <v>27</v>
      </c>
      <c r="D9" s="84" t="s">
        <v>28</v>
      </c>
      <c r="E9" s="86"/>
      <c r="F9" s="86"/>
      <c r="G9" s="86"/>
      <c r="H9" s="86"/>
      <c r="I9" s="86"/>
      <c r="J9" s="86"/>
      <c r="K9" s="86">
        <v>8</v>
      </c>
      <c r="L9" s="86">
        <v>8</v>
      </c>
      <c r="M9" s="86"/>
      <c r="N9" s="86"/>
      <c r="O9" s="86"/>
      <c r="P9" s="80" t="s">
        <v>259</v>
      </c>
    </row>
    <row r="10" spans="1:16" ht="14.25">
      <c r="A10" s="157"/>
      <c r="B10" s="77" t="s">
        <v>17</v>
      </c>
      <c r="C10" s="77" t="s">
        <v>20</v>
      </c>
      <c r="D10" s="84" t="s">
        <v>21</v>
      </c>
      <c r="E10" s="80">
        <v>1</v>
      </c>
      <c r="F10" s="80"/>
      <c r="G10" s="80">
        <v>1</v>
      </c>
      <c r="H10" s="85"/>
      <c r="I10" s="80"/>
      <c r="J10" s="80"/>
      <c r="K10" s="80">
        <v>36</v>
      </c>
      <c r="L10" s="80"/>
      <c r="M10" s="80">
        <v>28</v>
      </c>
      <c r="N10" s="80"/>
      <c r="O10" s="92">
        <v>8</v>
      </c>
      <c r="P10" s="80" t="s">
        <v>259</v>
      </c>
    </row>
    <row r="11" spans="1:16" ht="14.25">
      <c r="A11" s="157"/>
      <c r="B11" s="77" t="s">
        <v>17</v>
      </c>
      <c r="C11" s="87" t="s">
        <v>326</v>
      </c>
      <c r="D11" s="84" t="s">
        <v>310</v>
      </c>
      <c r="E11" s="148">
        <v>4</v>
      </c>
      <c r="F11" s="148">
        <v>3</v>
      </c>
      <c r="G11" s="148">
        <v>1</v>
      </c>
      <c r="H11" s="148"/>
      <c r="I11" s="148"/>
      <c r="J11" s="148"/>
      <c r="K11" s="149">
        <v>64</v>
      </c>
      <c r="L11" s="149">
        <v>42</v>
      </c>
      <c r="M11" s="149">
        <v>14</v>
      </c>
      <c r="N11" s="149"/>
      <c r="O11" s="150">
        <v>8</v>
      </c>
      <c r="P11" s="80" t="s">
        <v>262</v>
      </c>
    </row>
    <row r="12" spans="1:16" ht="14.25">
      <c r="A12" s="157"/>
      <c r="B12" s="77" t="s">
        <v>17</v>
      </c>
      <c r="C12" s="77" t="s">
        <v>18</v>
      </c>
      <c r="D12" s="84" t="s">
        <v>19</v>
      </c>
      <c r="E12" s="85"/>
      <c r="F12" s="85"/>
      <c r="G12" s="85"/>
      <c r="H12" s="80"/>
      <c r="I12" s="80"/>
      <c r="J12" s="80"/>
      <c r="K12" s="80">
        <v>16</v>
      </c>
      <c r="L12" s="80"/>
      <c r="M12" s="80"/>
      <c r="N12" s="80"/>
      <c r="O12" s="92">
        <v>16</v>
      </c>
      <c r="P12" s="80" t="s">
        <v>259</v>
      </c>
    </row>
    <row r="13" spans="1:16" ht="14.25">
      <c r="A13" s="157"/>
      <c r="B13" s="86">
        <v>2</v>
      </c>
      <c r="C13" s="87" t="s">
        <v>48</v>
      </c>
      <c r="D13" s="94" t="s">
        <v>49</v>
      </c>
      <c r="E13" s="86">
        <v>2.5</v>
      </c>
      <c r="F13" s="86">
        <v>1.5</v>
      </c>
      <c r="G13" s="86"/>
      <c r="H13" s="86">
        <v>1</v>
      </c>
      <c r="I13" s="86"/>
      <c r="J13" s="86"/>
      <c r="K13" s="95">
        <v>48</v>
      </c>
      <c r="L13" s="95">
        <v>24</v>
      </c>
      <c r="M13" s="95"/>
      <c r="N13" s="95">
        <v>24</v>
      </c>
      <c r="O13" s="86"/>
      <c r="P13" s="80" t="s">
        <v>259</v>
      </c>
    </row>
    <row r="14" spans="1:16" ht="22.5">
      <c r="A14" s="157"/>
      <c r="B14" s="80">
        <v>2</v>
      </c>
      <c r="C14" s="77" t="s">
        <v>40</v>
      </c>
      <c r="D14" s="88" t="s">
        <v>203</v>
      </c>
      <c r="E14" s="96">
        <v>2.5</v>
      </c>
      <c r="F14" s="96">
        <v>2</v>
      </c>
      <c r="G14" s="96">
        <v>0.5</v>
      </c>
      <c r="H14" s="96"/>
      <c r="I14" s="96"/>
      <c r="J14" s="96"/>
      <c r="K14" s="96">
        <v>40</v>
      </c>
      <c r="L14" s="97">
        <v>32</v>
      </c>
      <c r="M14" s="98">
        <v>8</v>
      </c>
      <c r="N14" s="99"/>
      <c r="O14" s="99"/>
      <c r="P14" s="80" t="s">
        <v>259</v>
      </c>
    </row>
    <row r="15" spans="1:16" ht="14.25">
      <c r="A15" s="157"/>
      <c r="B15" s="77" t="s">
        <v>44</v>
      </c>
      <c r="C15" s="77" t="s">
        <v>45</v>
      </c>
      <c r="D15" s="84" t="s">
        <v>46</v>
      </c>
      <c r="E15" s="80">
        <v>1</v>
      </c>
      <c r="F15" s="80"/>
      <c r="G15" s="80">
        <v>1</v>
      </c>
      <c r="H15" s="85"/>
      <c r="I15" s="80"/>
      <c r="J15" s="80"/>
      <c r="K15" s="80">
        <v>36</v>
      </c>
      <c r="L15" s="80"/>
      <c r="M15" s="80">
        <v>32</v>
      </c>
      <c r="N15" s="80"/>
      <c r="O15" s="92">
        <v>4</v>
      </c>
      <c r="P15" s="80" t="s">
        <v>259</v>
      </c>
    </row>
    <row r="16" spans="1:16" ht="14.25">
      <c r="A16" s="157"/>
      <c r="B16" s="77" t="s">
        <v>44</v>
      </c>
      <c r="C16" s="87" t="s">
        <v>323</v>
      </c>
      <c r="D16" s="84" t="s">
        <v>313</v>
      </c>
      <c r="E16" s="148">
        <v>4</v>
      </c>
      <c r="F16" s="148">
        <v>3</v>
      </c>
      <c r="G16" s="148">
        <v>1</v>
      </c>
      <c r="H16" s="148"/>
      <c r="I16" s="148"/>
      <c r="J16" s="148"/>
      <c r="K16" s="149">
        <v>64</v>
      </c>
      <c r="L16" s="149">
        <v>48</v>
      </c>
      <c r="M16" s="149">
        <v>16</v>
      </c>
      <c r="N16" s="80"/>
      <c r="O16" s="92"/>
      <c r="P16" s="80" t="s">
        <v>262</v>
      </c>
    </row>
    <row r="17" spans="1:16" ht="14.25">
      <c r="A17" s="157"/>
      <c r="B17" s="77" t="s">
        <v>44</v>
      </c>
      <c r="C17" s="77" t="s">
        <v>18</v>
      </c>
      <c r="D17" s="84" t="s">
        <v>19</v>
      </c>
      <c r="E17" s="80"/>
      <c r="F17" s="80"/>
      <c r="G17" s="80"/>
      <c r="H17" s="80"/>
      <c r="I17" s="80"/>
      <c r="J17" s="80"/>
      <c r="K17" s="80">
        <v>16</v>
      </c>
      <c r="L17" s="80"/>
      <c r="M17" s="80"/>
      <c r="N17" s="80"/>
      <c r="O17" s="92">
        <v>16</v>
      </c>
      <c r="P17" s="80" t="s">
        <v>259</v>
      </c>
    </row>
    <row r="18" spans="1:16" ht="33.75">
      <c r="A18" s="157"/>
      <c r="B18" s="80">
        <v>3</v>
      </c>
      <c r="C18" s="77" t="s">
        <v>58</v>
      </c>
      <c r="D18" s="105" t="s">
        <v>59</v>
      </c>
      <c r="E18" s="99">
        <v>2</v>
      </c>
      <c r="F18" s="99">
        <v>1.5</v>
      </c>
      <c r="G18" s="99">
        <v>0.5</v>
      </c>
      <c r="H18" s="99"/>
      <c r="I18" s="99"/>
      <c r="J18" s="99"/>
      <c r="K18" s="99">
        <v>32</v>
      </c>
      <c r="L18" s="106">
        <v>24</v>
      </c>
      <c r="M18" s="99">
        <v>8</v>
      </c>
      <c r="N18" s="80"/>
      <c r="O18" s="92"/>
      <c r="P18" s="80" t="s">
        <v>259</v>
      </c>
    </row>
    <row r="19" spans="1:16" ht="14.25">
      <c r="A19" s="157"/>
      <c r="B19" s="80">
        <v>3</v>
      </c>
      <c r="C19" s="77" t="s">
        <v>56</v>
      </c>
      <c r="D19" s="84" t="s">
        <v>57</v>
      </c>
      <c r="E19" s="89">
        <v>2</v>
      </c>
      <c r="F19" s="89">
        <v>1.5</v>
      </c>
      <c r="G19" s="89">
        <v>0.5</v>
      </c>
      <c r="H19" s="89"/>
      <c r="I19" s="89"/>
      <c r="J19" s="89"/>
      <c r="K19" s="89">
        <v>32</v>
      </c>
      <c r="L19" s="90">
        <v>24</v>
      </c>
      <c r="M19" s="89">
        <v>8</v>
      </c>
      <c r="N19" s="80"/>
      <c r="O19" s="92"/>
      <c r="P19" s="80" t="s">
        <v>259</v>
      </c>
    </row>
    <row r="20" spans="1:16" ht="14.25">
      <c r="A20" s="157"/>
      <c r="B20" s="77" t="s">
        <v>60</v>
      </c>
      <c r="C20" s="77" t="s">
        <v>61</v>
      </c>
      <c r="D20" s="84" t="s">
        <v>62</v>
      </c>
      <c r="E20" s="80">
        <v>1</v>
      </c>
      <c r="F20" s="80"/>
      <c r="G20" s="80">
        <v>1</v>
      </c>
      <c r="H20" s="85"/>
      <c r="I20" s="80"/>
      <c r="J20" s="80"/>
      <c r="K20" s="80">
        <v>36</v>
      </c>
      <c r="L20" s="80"/>
      <c r="M20" s="80">
        <v>32</v>
      </c>
      <c r="N20" s="80"/>
      <c r="O20" s="92">
        <v>4</v>
      </c>
      <c r="P20" s="80" t="s">
        <v>259</v>
      </c>
    </row>
    <row r="21" spans="1:16" ht="14.25">
      <c r="A21" s="157"/>
      <c r="B21" s="77" t="s">
        <v>60</v>
      </c>
      <c r="C21" s="87" t="s">
        <v>327</v>
      </c>
      <c r="D21" s="84" t="s">
        <v>311</v>
      </c>
      <c r="E21" s="148">
        <v>4</v>
      </c>
      <c r="F21" s="148">
        <v>3</v>
      </c>
      <c r="G21" s="148">
        <v>1</v>
      </c>
      <c r="H21" s="148"/>
      <c r="I21" s="148"/>
      <c r="J21" s="148"/>
      <c r="K21" s="149">
        <v>64</v>
      </c>
      <c r="L21" s="149">
        <v>48</v>
      </c>
      <c r="M21" s="149">
        <v>16</v>
      </c>
      <c r="N21" s="80"/>
      <c r="O21" s="92"/>
      <c r="P21" s="80" t="s">
        <v>262</v>
      </c>
    </row>
    <row r="22" spans="1:16" ht="14.25">
      <c r="A22" s="157"/>
      <c r="B22" s="77" t="s">
        <v>60</v>
      </c>
      <c r="C22" s="77" t="s">
        <v>18</v>
      </c>
      <c r="D22" s="84" t="s">
        <v>19</v>
      </c>
      <c r="E22" s="80"/>
      <c r="F22" s="80"/>
      <c r="G22" s="80"/>
      <c r="H22" s="80"/>
      <c r="I22" s="80"/>
      <c r="J22" s="80"/>
      <c r="K22" s="80">
        <v>16</v>
      </c>
      <c r="L22" s="80"/>
      <c r="M22" s="80"/>
      <c r="N22" s="80"/>
      <c r="O22" s="92">
        <v>16</v>
      </c>
      <c r="P22" s="80" t="s">
        <v>259</v>
      </c>
    </row>
    <row r="23" spans="1:16" ht="33.75">
      <c r="A23" s="157"/>
      <c r="B23" s="80">
        <v>4</v>
      </c>
      <c r="C23" s="77" t="s">
        <v>65</v>
      </c>
      <c r="D23" s="84" t="s">
        <v>66</v>
      </c>
      <c r="E23" s="89">
        <v>3</v>
      </c>
      <c r="F23" s="89">
        <v>2</v>
      </c>
      <c r="G23" s="89">
        <v>1</v>
      </c>
      <c r="H23" s="89"/>
      <c r="I23" s="89"/>
      <c r="J23" s="89"/>
      <c r="K23" s="89">
        <v>48</v>
      </c>
      <c r="L23" s="90">
        <v>32</v>
      </c>
      <c r="M23" s="89">
        <v>16</v>
      </c>
      <c r="N23" s="99"/>
      <c r="O23" s="99"/>
      <c r="P23" s="80" t="s">
        <v>259</v>
      </c>
    </row>
    <row r="24" spans="1:16" ht="22.5">
      <c r="A24" s="157"/>
      <c r="B24" s="80">
        <v>4</v>
      </c>
      <c r="C24" s="87" t="s">
        <v>27</v>
      </c>
      <c r="D24" s="84" t="s">
        <v>28</v>
      </c>
      <c r="E24" s="86"/>
      <c r="F24" s="86"/>
      <c r="G24" s="86"/>
      <c r="H24" s="86"/>
      <c r="I24" s="86"/>
      <c r="J24" s="86"/>
      <c r="K24" s="86">
        <v>8</v>
      </c>
      <c r="L24" s="86">
        <v>8</v>
      </c>
      <c r="M24" s="86"/>
      <c r="N24" s="86"/>
      <c r="O24" s="86"/>
      <c r="P24" s="80" t="s">
        <v>259</v>
      </c>
    </row>
    <row r="25" spans="1:16" ht="14.25">
      <c r="A25" s="157"/>
      <c r="B25" s="77" t="s">
        <v>67</v>
      </c>
      <c r="C25" s="77" t="s">
        <v>68</v>
      </c>
      <c r="D25" s="84" t="s">
        <v>69</v>
      </c>
      <c r="E25" s="80">
        <v>1</v>
      </c>
      <c r="F25" s="80"/>
      <c r="G25" s="80">
        <v>1</v>
      </c>
      <c r="H25" s="85"/>
      <c r="I25" s="80"/>
      <c r="J25" s="80"/>
      <c r="K25" s="80">
        <v>36</v>
      </c>
      <c r="L25" s="80"/>
      <c r="M25" s="80">
        <v>32</v>
      </c>
      <c r="N25" s="80"/>
      <c r="O25" s="92">
        <v>4</v>
      </c>
      <c r="P25" s="80" t="s">
        <v>259</v>
      </c>
    </row>
    <row r="26" spans="1:16" ht="14.25">
      <c r="A26" s="157"/>
      <c r="B26" s="77" t="s">
        <v>67</v>
      </c>
      <c r="C26" s="87" t="s">
        <v>328</v>
      </c>
      <c r="D26" s="84" t="s">
        <v>312</v>
      </c>
      <c r="E26" s="148">
        <v>4</v>
      </c>
      <c r="F26" s="148">
        <v>3</v>
      </c>
      <c r="G26" s="148">
        <v>1</v>
      </c>
      <c r="H26" s="148"/>
      <c r="I26" s="148"/>
      <c r="J26" s="148"/>
      <c r="K26" s="149">
        <v>64</v>
      </c>
      <c r="L26" s="149">
        <v>48</v>
      </c>
      <c r="M26" s="149">
        <v>16</v>
      </c>
      <c r="N26" s="80"/>
      <c r="O26" s="92"/>
      <c r="P26" s="80" t="s">
        <v>262</v>
      </c>
    </row>
    <row r="27" spans="1:16" ht="14.25">
      <c r="A27" s="157"/>
      <c r="B27" s="77" t="s">
        <v>67</v>
      </c>
      <c r="C27" s="77" t="s">
        <v>18</v>
      </c>
      <c r="D27" s="84" t="s">
        <v>19</v>
      </c>
      <c r="E27" s="80"/>
      <c r="F27" s="80"/>
      <c r="G27" s="80"/>
      <c r="H27" s="80"/>
      <c r="I27" s="80"/>
      <c r="J27" s="80"/>
      <c r="K27" s="80">
        <v>16</v>
      </c>
      <c r="L27" s="80"/>
      <c r="M27" s="80"/>
      <c r="N27" s="80"/>
      <c r="O27" s="92">
        <v>16</v>
      </c>
      <c r="P27" s="80" t="s">
        <v>259</v>
      </c>
    </row>
    <row r="28" spans="1:16" ht="14.25">
      <c r="A28" s="157"/>
      <c r="B28" s="101">
        <v>5</v>
      </c>
      <c r="C28" s="87" t="s">
        <v>84</v>
      </c>
      <c r="D28" s="84" t="s">
        <v>85</v>
      </c>
      <c r="E28" s="108">
        <v>2</v>
      </c>
      <c r="F28" s="108">
        <v>1.5</v>
      </c>
      <c r="G28" s="108">
        <v>0.5</v>
      </c>
      <c r="H28" s="108"/>
      <c r="I28" s="108"/>
      <c r="J28" s="108"/>
      <c r="K28" s="108">
        <v>32</v>
      </c>
      <c r="L28" s="109">
        <v>24</v>
      </c>
      <c r="M28" s="108">
        <v>8</v>
      </c>
      <c r="N28" s="86"/>
      <c r="O28" s="86"/>
      <c r="P28" s="80" t="s">
        <v>259</v>
      </c>
    </row>
    <row r="29" spans="1:16" ht="14.25">
      <c r="A29" s="157"/>
      <c r="B29" s="77" t="s">
        <v>74</v>
      </c>
      <c r="C29" s="77" t="s">
        <v>18</v>
      </c>
      <c r="D29" s="84" t="s">
        <v>19</v>
      </c>
      <c r="E29" s="80"/>
      <c r="F29" s="80"/>
      <c r="G29" s="80"/>
      <c r="H29" s="80"/>
      <c r="I29" s="80"/>
      <c r="J29" s="80"/>
      <c r="K29" s="80">
        <v>16</v>
      </c>
      <c r="L29" s="80"/>
      <c r="M29" s="80"/>
      <c r="N29" s="80"/>
      <c r="O29" s="92">
        <v>16</v>
      </c>
      <c r="P29" s="80" t="s">
        <v>259</v>
      </c>
    </row>
    <row r="30" spans="1:16" ht="22.5">
      <c r="A30" s="157"/>
      <c r="B30" s="80">
        <v>6</v>
      </c>
      <c r="C30" s="87" t="s">
        <v>27</v>
      </c>
      <c r="D30" s="84" t="s">
        <v>28</v>
      </c>
      <c r="E30" s="86">
        <v>2</v>
      </c>
      <c r="F30" s="86">
        <v>2</v>
      </c>
      <c r="G30" s="86"/>
      <c r="H30" s="86"/>
      <c r="I30" s="86"/>
      <c r="J30" s="86"/>
      <c r="K30" s="86">
        <v>16</v>
      </c>
      <c r="L30" s="86">
        <v>16</v>
      </c>
      <c r="M30" s="86"/>
      <c r="N30" s="86"/>
      <c r="O30" s="86"/>
      <c r="P30" s="80" t="s">
        <v>259</v>
      </c>
    </row>
    <row r="31" spans="1:16" ht="14.25">
      <c r="A31" s="157"/>
      <c r="B31" s="77" t="s">
        <v>83</v>
      </c>
      <c r="C31" s="77" t="s">
        <v>18</v>
      </c>
      <c r="D31" s="84" t="s">
        <v>19</v>
      </c>
      <c r="E31" s="80">
        <v>2</v>
      </c>
      <c r="F31" s="80">
        <v>2</v>
      </c>
      <c r="G31" s="80"/>
      <c r="H31" s="80"/>
      <c r="I31" s="80"/>
      <c r="J31" s="80"/>
      <c r="K31" s="80">
        <v>16</v>
      </c>
      <c r="L31" s="80"/>
      <c r="M31" s="80"/>
      <c r="N31" s="80"/>
      <c r="O31" s="92">
        <v>16</v>
      </c>
      <c r="P31" s="80" t="s">
        <v>259</v>
      </c>
    </row>
    <row r="32" spans="1:16" s="50" customFormat="1" ht="14.25">
      <c r="A32" s="158"/>
      <c r="B32" s="168" t="s">
        <v>39</v>
      </c>
      <c r="C32" s="168"/>
      <c r="D32" s="168"/>
      <c r="E32" s="47">
        <f aca="true" t="shared" si="0" ref="E32:O32">SUM(E6:E31)</f>
        <v>45</v>
      </c>
      <c r="F32" s="47">
        <f t="shared" si="0"/>
        <v>31.5</v>
      </c>
      <c r="G32" s="47">
        <f t="shared" si="0"/>
        <v>11.5</v>
      </c>
      <c r="H32" s="47">
        <f t="shared" si="0"/>
        <v>2</v>
      </c>
      <c r="I32" s="47">
        <f t="shared" si="0"/>
        <v>0</v>
      </c>
      <c r="J32" s="47">
        <f t="shared" si="0"/>
        <v>0</v>
      </c>
      <c r="K32" s="47">
        <f t="shared" si="0"/>
        <v>880</v>
      </c>
      <c r="L32" s="47">
        <f t="shared" si="0"/>
        <v>462</v>
      </c>
      <c r="M32" s="47">
        <f t="shared" si="0"/>
        <v>242</v>
      </c>
      <c r="N32" s="47">
        <f t="shared" si="0"/>
        <v>48</v>
      </c>
      <c r="O32" s="47">
        <f t="shared" si="0"/>
        <v>128</v>
      </c>
      <c r="P32" s="49"/>
    </row>
    <row r="33" spans="1:16" ht="14.25">
      <c r="A33" s="156"/>
      <c r="B33" s="80">
        <v>1</v>
      </c>
      <c r="C33" s="77" t="s">
        <v>34</v>
      </c>
      <c r="D33" s="93" t="s">
        <v>35</v>
      </c>
      <c r="E33" s="80">
        <v>2</v>
      </c>
      <c r="F33" s="80">
        <v>2</v>
      </c>
      <c r="G33" s="80"/>
      <c r="H33" s="80"/>
      <c r="I33" s="80"/>
      <c r="J33" s="80"/>
      <c r="K33" s="80">
        <v>32</v>
      </c>
      <c r="L33" s="80">
        <v>28</v>
      </c>
      <c r="M33" s="80"/>
      <c r="N33" s="80"/>
      <c r="O33" s="80">
        <v>4</v>
      </c>
      <c r="P33" s="80" t="s">
        <v>262</v>
      </c>
    </row>
    <row r="34" spans="1:16" s="33" customFormat="1" ht="14.25">
      <c r="A34" s="157"/>
      <c r="B34" s="80">
        <v>1</v>
      </c>
      <c r="C34" s="77" t="s">
        <v>36</v>
      </c>
      <c r="D34" s="84" t="s">
        <v>37</v>
      </c>
      <c r="E34" s="80">
        <v>2</v>
      </c>
      <c r="F34" s="80">
        <v>2</v>
      </c>
      <c r="G34" s="80"/>
      <c r="H34" s="80"/>
      <c r="I34" s="80"/>
      <c r="J34" s="80"/>
      <c r="K34" s="80">
        <v>32</v>
      </c>
      <c r="L34" s="80">
        <v>28</v>
      </c>
      <c r="M34" s="80"/>
      <c r="N34" s="80"/>
      <c r="O34" s="80">
        <v>4</v>
      </c>
      <c r="P34" s="80" t="s">
        <v>262</v>
      </c>
    </row>
    <row r="35" spans="1:16" ht="14.25">
      <c r="A35" s="157"/>
      <c r="B35" s="80">
        <v>1</v>
      </c>
      <c r="C35" s="77" t="s">
        <v>38</v>
      </c>
      <c r="D35" s="84" t="s">
        <v>199</v>
      </c>
      <c r="E35" s="80">
        <v>2</v>
      </c>
      <c r="F35" s="80">
        <v>2</v>
      </c>
      <c r="G35" s="80"/>
      <c r="H35" s="80"/>
      <c r="I35" s="80"/>
      <c r="J35" s="80"/>
      <c r="K35" s="80">
        <v>32</v>
      </c>
      <c r="L35" s="80">
        <v>28</v>
      </c>
      <c r="M35" s="80"/>
      <c r="N35" s="80"/>
      <c r="O35" s="80">
        <v>4</v>
      </c>
      <c r="P35" s="80" t="s">
        <v>259</v>
      </c>
    </row>
    <row r="36" spans="1:16" ht="14.25">
      <c r="A36" s="157"/>
      <c r="B36" s="80">
        <v>1</v>
      </c>
      <c r="C36" s="77" t="s">
        <v>200</v>
      </c>
      <c r="D36" s="93" t="s">
        <v>201</v>
      </c>
      <c r="E36" s="80">
        <v>2</v>
      </c>
      <c r="F36" s="80">
        <v>2</v>
      </c>
      <c r="G36" s="80"/>
      <c r="H36" s="80"/>
      <c r="I36" s="80"/>
      <c r="J36" s="80"/>
      <c r="K36" s="80">
        <v>32</v>
      </c>
      <c r="L36" s="80">
        <v>28</v>
      </c>
      <c r="M36" s="80"/>
      <c r="N36" s="80"/>
      <c r="O36" s="80">
        <v>4</v>
      </c>
      <c r="P36" s="80" t="s">
        <v>259</v>
      </c>
    </row>
    <row r="37" spans="1:16" s="33" customFormat="1" ht="14.25">
      <c r="A37" s="157"/>
      <c r="B37" s="80">
        <v>1</v>
      </c>
      <c r="C37" s="77" t="s">
        <v>32</v>
      </c>
      <c r="D37" s="93" t="s">
        <v>202</v>
      </c>
      <c r="E37" s="80">
        <v>2</v>
      </c>
      <c r="F37" s="80">
        <v>2</v>
      </c>
      <c r="G37" s="80"/>
      <c r="H37" s="80"/>
      <c r="I37" s="80"/>
      <c r="J37" s="80"/>
      <c r="K37" s="80">
        <v>32</v>
      </c>
      <c r="L37" s="80">
        <v>28</v>
      </c>
      <c r="M37" s="80"/>
      <c r="N37" s="80"/>
      <c r="O37" s="80">
        <v>4</v>
      </c>
      <c r="P37" s="80" t="s">
        <v>262</v>
      </c>
    </row>
    <row r="38" spans="1:16" ht="14.25" customHeight="1">
      <c r="A38" s="157"/>
      <c r="B38" s="80">
        <v>2</v>
      </c>
      <c r="C38" s="77" t="s">
        <v>204</v>
      </c>
      <c r="D38" s="100" t="s">
        <v>205</v>
      </c>
      <c r="E38" s="80">
        <v>2</v>
      </c>
      <c r="F38" s="80">
        <v>1</v>
      </c>
      <c r="G38" s="80">
        <v>1</v>
      </c>
      <c r="H38" s="80"/>
      <c r="I38" s="80"/>
      <c r="J38" s="80"/>
      <c r="K38" s="95">
        <v>32</v>
      </c>
      <c r="L38" s="80">
        <v>16</v>
      </c>
      <c r="M38" s="80">
        <v>16</v>
      </c>
      <c r="N38" s="80"/>
      <c r="O38" s="80"/>
      <c r="P38" s="80" t="s">
        <v>262</v>
      </c>
    </row>
    <row r="39" spans="1:16" ht="14.25" customHeight="1">
      <c r="A39" s="157"/>
      <c r="B39" s="80">
        <v>2</v>
      </c>
      <c r="C39" s="77" t="s">
        <v>206</v>
      </c>
      <c r="D39" s="93" t="s">
        <v>33</v>
      </c>
      <c r="E39" s="80">
        <v>2</v>
      </c>
      <c r="F39" s="80">
        <v>2</v>
      </c>
      <c r="G39" s="80"/>
      <c r="H39" s="80"/>
      <c r="I39" s="80"/>
      <c r="J39" s="80"/>
      <c r="K39" s="80">
        <v>32</v>
      </c>
      <c r="L39" s="80">
        <v>28</v>
      </c>
      <c r="M39" s="80"/>
      <c r="N39" s="80"/>
      <c r="O39" s="80">
        <v>4</v>
      </c>
      <c r="P39" s="80" t="s">
        <v>262</v>
      </c>
    </row>
    <row r="40" spans="1:16" ht="15.75" customHeight="1">
      <c r="A40" s="157"/>
      <c r="B40" s="80">
        <v>2</v>
      </c>
      <c r="C40" s="77" t="s">
        <v>207</v>
      </c>
      <c r="D40" s="93" t="s">
        <v>54</v>
      </c>
      <c r="E40" s="80">
        <v>2</v>
      </c>
      <c r="F40" s="80">
        <v>2</v>
      </c>
      <c r="G40" s="80"/>
      <c r="H40" s="80"/>
      <c r="I40" s="80"/>
      <c r="J40" s="80"/>
      <c r="K40" s="95">
        <v>32</v>
      </c>
      <c r="L40" s="80">
        <v>32</v>
      </c>
      <c r="M40" s="80"/>
      <c r="N40" s="80"/>
      <c r="O40" s="80"/>
      <c r="P40" s="80" t="s">
        <v>259</v>
      </c>
    </row>
    <row r="41" spans="1:16" ht="14.25" customHeight="1">
      <c r="A41" s="157"/>
      <c r="B41" s="80">
        <v>2</v>
      </c>
      <c r="C41" s="77" t="s">
        <v>50</v>
      </c>
      <c r="D41" s="93" t="s">
        <v>51</v>
      </c>
      <c r="E41" s="80">
        <v>2</v>
      </c>
      <c r="F41" s="80">
        <v>2</v>
      </c>
      <c r="G41" s="80"/>
      <c r="H41" s="80"/>
      <c r="I41" s="80"/>
      <c r="J41" s="80"/>
      <c r="K41" s="80">
        <v>32</v>
      </c>
      <c r="L41" s="80">
        <v>32</v>
      </c>
      <c r="M41" s="80"/>
      <c r="N41" s="80"/>
      <c r="O41" s="80"/>
      <c r="P41" s="80" t="s">
        <v>259</v>
      </c>
    </row>
    <row r="42" spans="1:16" ht="14.25" customHeight="1">
      <c r="A42" s="157"/>
      <c r="B42" s="80">
        <v>2</v>
      </c>
      <c r="C42" s="77" t="s">
        <v>208</v>
      </c>
      <c r="D42" s="93" t="s">
        <v>209</v>
      </c>
      <c r="E42" s="80">
        <v>3</v>
      </c>
      <c r="F42" s="80">
        <v>3</v>
      </c>
      <c r="G42" s="80"/>
      <c r="H42" s="80"/>
      <c r="I42" s="80"/>
      <c r="J42" s="80"/>
      <c r="K42" s="115">
        <v>48</v>
      </c>
      <c r="L42" s="115">
        <v>48</v>
      </c>
      <c r="M42" s="80"/>
      <c r="N42" s="80"/>
      <c r="O42" s="80"/>
      <c r="P42" s="80" t="s">
        <v>262</v>
      </c>
    </row>
    <row r="43" spans="1:16" ht="14.25" customHeight="1">
      <c r="A43" s="157"/>
      <c r="B43" s="80">
        <v>2</v>
      </c>
      <c r="C43" s="77" t="s">
        <v>210</v>
      </c>
      <c r="D43" s="93" t="s">
        <v>53</v>
      </c>
      <c r="E43" s="80">
        <v>3</v>
      </c>
      <c r="F43" s="80">
        <v>3</v>
      </c>
      <c r="G43" s="80"/>
      <c r="H43" s="80"/>
      <c r="I43" s="80"/>
      <c r="J43" s="80"/>
      <c r="K43" s="95">
        <v>48</v>
      </c>
      <c r="L43" s="80">
        <v>48</v>
      </c>
      <c r="M43" s="80"/>
      <c r="N43" s="80"/>
      <c r="O43" s="80"/>
      <c r="P43" s="80" t="s">
        <v>262</v>
      </c>
    </row>
    <row r="44" spans="1:16" ht="14.25" customHeight="1">
      <c r="A44" s="157"/>
      <c r="B44" s="80">
        <v>3</v>
      </c>
      <c r="C44" s="77" t="s">
        <v>213</v>
      </c>
      <c r="D44" s="100" t="s">
        <v>214</v>
      </c>
      <c r="E44" s="80">
        <v>2</v>
      </c>
      <c r="F44" s="80">
        <v>1</v>
      </c>
      <c r="G44" s="80">
        <v>1</v>
      </c>
      <c r="H44" s="80"/>
      <c r="I44" s="80"/>
      <c r="J44" s="80"/>
      <c r="K44" s="95">
        <v>32</v>
      </c>
      <c r="L44" s="80">
        <v>16</v>
      </c>
      <c r="M44" s="80">
        <v>16</v>
      </c>
      <c r="N44" s="80"/>
      <c r="O44" s="80"/>
      <c r="P44" s="80" t="s">
        <v>262</v>
      </c>
    </row>
    <row r="45" spans="1:16" ht="14.25" customHeight="1">
      <c r="A45" s="157"/>
      <c r="B45" s="80">
        <v>3</v>
      </c>
      <c r="C45" s="77" t="s">
        <v>215</v>
      </c>
      <c r="D45" s="93" t="s">
        <v>52</v>
      </c>
      <c r="E45" s="80">
        <v>2</v>
      </c>
      <c r="F45" s="80">
        <v>2</v>
      </c>
      <c r="G45" s="80"/>
      <c r="H45" s="80"/>
      <c r="I45" s="80"/>
      <c r="J45" s="80"/>
      <c r="K45" s="95">
        <v>32</v>
      </c>
      <c r="L45" s="80">
        <v>32</v>
      </c>
      <c r="M45" s="80"/>
      <c r="N45" s="80"/>
      <c r="O45" s="80"/>
      <c r="P45" s="80" t="s">
        <v>262</v>
      </c>
    </row>
    <row r="46" spans="1:16" ht="14.25" customHeight="1">
      <c r="A46" s="157"/>
      <c r="B46" s="80">
        <v>3</v>
      </c>
      <c r="C46" s="77" t="s">
        <v>216</v>
      </c>
      <c r="D46" s="93" t="s">
        <v>217</v>
      </c>
      <c r="E46" s="80">
        <v>3</v>
      </c>
      <c r="F46" s="80">
        <v>3</v>
      </c>
      <c r="G46" s="80"/>
      <c r="H46" s="80"/>
      <c r="I46" s="80"/>
      <c r="J46" s="80"/>
      <c r="K46" s="115">
        <v>48</v>
      </c>
      <c r="L46" s="115">
        <v>48</v>
      </c>
      <c r="M46" s="80"/>
      <c r="N46" s="80"/>
      <c r="O46" s="92"/>
      <c r="P46" s="80" t="s">
        <v>262</v>
      </c>
    </row>
    <row r="47" spans="1:16" ht="14.25" customHeight="1">
      <c r="A47" s="157"/>
      <c r="B47" s="80">
        <v>3</v>
      </c>
      <c r="C47" s="77" t="s">
        <v>218</v>
      </c>
      <c r="D47" s="93" t="s">
        <v>55</v>
      </c>
      <c r="E47" s="80">
        <v>2</v>
      </c>
      <c r="F47" s="80">
        <v>2</v>
      </c>
      <c r="G47" s="80"/>
      <c r="H47" s="80"/>
      <c r="I47" s="80"/>
      <c r="J47" s="80"/>
      <c r="K47" s="95">
        <v>32</v>
      </c>
      <c r="L47" s="80">
        <v>32</v>
      </c>
      <c r="M47" s="80"/>
      <c r="N47" s="80"/>
      <c r="O47" s="80"/>
      <c r="P47" s="80" t="s">
        <v>259</v>
      </c>
    </row>
    <row r="48" spans="1:16" ht="14.25" customHeight="1">
      <c r="A48" s="157"/>
      <c r="B48" s="80">
        <v>3</v>
      </c>
      <c r="C48" s="77" t="s">
        <v>219</v>
      </c>
      <c r="D48" s="93" t="s">
        <v>220</v>
      </c>
      <c r="E48" s="80">
        <v>2</v>
      </c>
      <c r="F48" s="80">
        <v>2</v>
      </c>
      <c r="G48" s="80"/>
      <c r="H48" s="80"/>
      <c r="I48" s="80"/>
      <c r="J48" s="80"/>
      <c r="K48" s="80">
        <v>32</v>
      </c>
      <c r="L48" s="80">
        <v>32</v>
      </c>
      <c r="M48" s="80"/>
      <c r="N48" s="80"/>
      <c r="O48" s="80"/>
      <c r="P48" s="80" t="s">
        <v>262</v>
      </c>
    </row>
    <row r="49" spans="1:16" ht="14.25" customHeight="1">
      <c r="A49" s="157"/>
      <c r="B49" s="80">
        <v>3</v>
      </c>
      <c r="C49" s="77" t="s">
        <v>221</v>
      </c>
      <c r="D49" s="93" t="s">
        <v>222</v>
      </c>
      <c r="E49" s="80">
        <v>3</v>
      </c>
      <c r="F49" s="80">
        <v>3</v>
      </c>
      <c r="G49" s="80"/>
      <c r="H49" s="80"/>
      <c r="I49" s="80"/>
      <c r="J49" s="80"/>
      <c r="K49" s="95">
        <v>48</v>
      </c>
      <c r="L49" s="80">
        <v>48</v>
      </c>
      <c r="M49" s="80"/>
      <c r="N49" s="80"/>
      <c r="O49" s="80"/>
      <c r="P49" s="80" t="s">
        <v>259</v>
      </c>
    </row>
    <row r="50" spans="1:16" ht="14.25" customHeight="1">
      <c r="A50" s="157"/>
      <c r="B50" s="80">
        <v>4</v>
      </c>
      <c r="C50" s="77" t="s">
        <v>223</v>
      </c>
      <c r="D50" s="93" t="s">
        <v>71</v>
      </c>
      <c r="E50" s="80">
        <v>3</v>
      </c>
      <c r="F50" s="80">
        <v>3</v>
      </c>
      <c r="G50" s="80"/>
      <c r="H50" s="80"/>
      <c r="I50" s="80"/>
      <c r="J50" s="80"/>
      <c r="K50" s="80">
        <v>48</v>
      </c>
      <c r="L50" s="80">
        <v>48</v>
      </c>
      <c r="M50" s="80"/>
      <c r="N50" s="80"/>
      <c r="O50" s="92"/>
      <c r="P50" s="80" t="s">
        <v>262</v>
      </c>
    </row>
    <row r="51" spans="1:16" ht="14.25" customHeight="1">
      <c r="A51" s="157"/>
      <c r="B51" s="80">
        <v>4</v>
      </c>
      <c r="C51" s="77" t="s">
        <v>224</v>
      </c>
      <c r="D51" s="93" t="s">
        <v>64</v>
      </c>
      <c r="E51" s="80">
        <v>2</v>
      </c>
      <c r="F51" s="80">
        <v>2</v>
      </c>
      <c r="G51" s="80"/>
      <c r="H51" s="80"/>
      <c r="I51" s="80"/>
      <c r="J51" s="80"/>
      <c r="K51" s="80">
        <v>32</v>
      </c>
      <c r="L51" s="80">
        <v>32</v>
      </c>
      <c r="M51" s="80"/>
      <c r="N51" s="80"/>
      <c r="O51" s="80"/>
      <c r="P51" s="80" t="s">
        <v>259</v>
      </c>
    </row>
    <row r="52" spans="1:16" ht="14.25" customHeight="1">
      <c r="A52" s="157"/>
      <c r="B52" s="80">
        <v>4</v>
      </c>
      <c r="C52" s="77" t="s">
        <v>225</v>
      </c>
      <c r="D52" s="93" t="s">
        <v>268</v>
      </c>
      <c r="E52" s="80">
        <v>2</v>
      </c>
      <c r="F52" s="80">
        <v>1</v>
      </c>
      <c r="G52" s="80">
        <v>1</v>
      </c>
      <c r="H52" s="80"/>
      <c r="I52" s="80"/>
      <c r="J52" s="80"/>
      <c r="K52" s="80">
        <v>32</v>
      </c>
      <c r="L52" s="80">
        <v>16</v>
      </c>
      <c r="M52" s="80">
        <v>16</v>
      </c>
      <c r="N52" s="80"/>
      <c r="O52" s="92"/>
      <c r="P52" s="80" t="s">
        <v>262</v>
      </c>
    </row>
    <row r="53" spans="1:16" ht="14.25" customHeight="1">
      <c r="A53" s="157"/>
      <c r="B53" s="80">
        <v>4</v>
      </c>
      <c r="C53" s="77" t="s">
        <v>226</v>
      </c>
      <c r="D53" s="93" t="s">
        <v>73</v>
      </c>
      <c r="E53" s="80">
        <v>2</v>
      </c>
      <c r="F53" s="80">
        <v>2</v>
      </c>
      <c r="G53" s="80"/>
      <c r="H53" s="80"/>
      <c r="I53" s="80"/>
      <c r="J53" s="80"/>
      <c r="K53" s="80">
        <v>32</v>
      </c>
      <c r="L53" s="80">
        <v>32</v>
      </c>
      <c r="M53" s="80"/>
      <c r="N53" s="80"/>
      <c r="O53" s="92"/>
      <c r="P53" s="80" t="s">
        <v>262</v>
      </c>
    </row>
    <row r="54" spans="1:16" ht="14.25" customHeight="1">
      <c r="A54" s="157"/>
      <c r="B54" s="80">
        <v>4</v>
      </c>
      <c r="C54" s="77" t="s">
        <v>227</v>
      </c>
      <c r="D54" s="93" t="s">
        <v>72</v>
      </c>
      <c r="E54" s="80">
        <v>2</v>
      </c>
      <c r="F54" s="80">
        <v>2</v>
      </c>
      <c r="G54" s="80"/>
      <c r="H54" s="80"/>
      <c r="I54" s="80"/>
      <c r="J54" s="80"/>
      <c r="K54" s="80">
        <v>32</v>
      </c>
      <c r="L54" s="80">
        <v>32</v>
      </c>
      <c r="M54" s="80"/>
      <c r="N54" s="80"/>
      <c r="O54" s="92"/>
      <c r="P54" s="80" t="s">
        <v>259</v>
      </c>
    </row>
    <row r="55" spans="1:16" ht="14.25" customHeight="1">
      <c r="A55" s="157"/>
      <c r="B55" s="80">
        <v>4</v>
      </c>
      <c r="C55" s="77" t="s">
        <v>228</v>
      </c>
      <c r="D55" s="93" t="s">
        <v>229</v>
      </c>
      <c r="E55" s="80">
        <v>3</v>
      </c>
      <c r="F55" s="80">
        <v>3</v>
      </c>
      <c r="G55" s="80"/>
      <c r="H55" s="80"/>
      <c r="I55" s="80"/>
      <c r="J55" s="80"/>
      <c r="K55" s="80">
        <v>48</v>
      </c>
      <c r="L55" s="80">
        <v>48</v>
      </c>
      <c r="M55" s="80"/>
      <c r="N55" s="80"/>
      <c r="O55" s="92"/>
      <c r="P55" s="80" t="s">
        <v>259</v>
      </c>
    </row>
    <row r="56" spans="1:16" ht="14.25" customHeight="1">
      <c r="A56" s="157"/>
      <c r="B56" s="78">
        <v>5</v>
      </c>
      <c r="C56" s="77" t="s">
        <v>230</v>
      </c>
      <c r="D56" s="110" t="s">
        <v>75</v>
      </c>
      <c r="E56" s="78">
        <v>4</v>
      </c>
      <c r="F56" s="80">
        <v>4</v>
      </c>
      <c r="G56" s="80"/>
      <c r="H56" s="80"/>
      <c r="I56" s="80"/>
      <c r="J56" s="80"/>
      <c r="K56" s="80">
        <v>64</v>
      </c>
      <c r="L56" s="80">
        <v>64</v>
      </c>
      <c r="M56" s="80"/>
      <c r="N56" s="80"/>
      <c r="O56" s="92"/>
      <c r="P56" s="80" t="s">
        <v>262</v>
      </c>
    </row>
    <row r="57" spans="1:16" ht="14.25" customHeight="1">
      <c r="A57" s="157"/>
      <c r="B57" s="80">
        <v>5</v>
      </c>
      <c r="C57" s="77" t="s">
        <v>77</v>
      </c>
      <c r="D57" s="93" t="s">
        <v>87</v>
      </c>
      <c r="E57" s="80">
        <v>2</v>
      </c>
      <c r="F57" s="86">
        <v>2</v>
      </c>
      <c r="G57" s="86"/>
      <c r="H57" s="86"/>
      <c r="I57" s="86"/>
      <c r="J57" s="86"/>
      <c r="K57" s="86">
        <v>32</v>
      </c>
      <c r="L57" s="86">
        <v>32</v>
      </c>
      <c r="M57" s="86"/>
      <c r="N57" s="86"/>
      <c r="O57" s="86"/>
      <c r="P57" s="80" t="s">
        <v>259</v>
      </c>
    </row>
    <row r="58" spans="1:16" ht="14.25" customHeight="1">
      <c r="A58" s="157"/>
      <c r="B58" s="80">
        <v>5</v>
      </c>
      <c r="C58" s="77" t="s">
        <v>231</v>
      </c>
      <c r="D58" s="93" t="s">
        <v>271</v>
      </c>
      <c r="E58" s="80">
        <v>2</v>
      </c>
      <c r="F58" s="80">
        <v>1</v>
      </c>
      <c r="G58" s="80">
        <v>1</v>
      </c>
      <c r="H58" s="80"/>
      <c r="I58" s="80"/>
      <c r="J58" s="80"/>
      <c r="K58" s="80">
        <v>32</v>
      </c>
      <c r="L58" s="80">
        <v>16</v>
      </c>
      <c r="M58" s="80">
        <v>16</v>
      </c>
      <c r="N58" s="80"/>
      <c r="O58" s="92"/>
      <c r="P58" s="80" t="s">
        <v>259</v>
      </c>
    </row>
    <row r="59" spans="1:16" s="46" customFormat="1" ht="14.25" customHeight="1">
      <c r="A59" s="157"/>
      <c r="B59" s="80">
        <v>6</v>
      </c>
      <c r="C59" s="77" t="s">
        <v>90</v>
      </c>
      <c r="D59" s="84" t="s">
        <v>89</v>
      </c>
      <c r="E59" s="80">
        <v>3</v>
      </c>
      <c r="F59" s="86">
        <v>3</v>
      </c>
      <c r="G59" s="86"/>
      <c r="H59" s="86"/>
      <c r="I59" s="86"/>
      <c r="J59" s="86"/>
      <c r="K59" s="86">
        <v>48</v>
      </c>
      <c r="L59" s="86">
        <v>48</v>
      </c>
      <c r="M59" s="86"/>
      <c r="N59" s="86"/>
      <c r="O59" s="86"/>
      <c r="P59" s="80" t="s">
        <v>262</v>
      </c>
    </row>
    <row r="60" spans="1:16" s="46" customFormat="1" ht="14.25" customHeight="1">
      <c r="A60" s="157"/>
      <c r="B60" s="80">
        <v>6</v>
      </c>
      <c r="C60" s="77" t="s">
        <v>240</v>
      </c>
      <c r="D60" s="93" t="s">
        <v>86</v>
      </c>
      <c r="E60" s="80">
        <v>2</v>
      </c>
      <c r="F60" s="80">
        <v>1</v>
      </c>
      <c r="G60" s="80">
        <v>1</v>
      </c>
      <c r="H60" s="80"/>
      <c r="I60" s="80"/>
      <c r="J60" s="80"/>
      <c r="K60" s="80">
        <v>32</v>
      </c>
      <c r="L60" s="80">
        <v>16</v>
      </c>
      <c r="M60" s="80">
        <v>16</v>
      </c>
      <c r="N60" s="80"/>
      <c r="O60" s="92"/>
      <c r="P60" s="80" t="s">
        <v>262</v>
      </c>
    </row>
    <row r="61" spans="1:16" s="46" customFormat="1" ht="14.25" customHeight="1">
      <c r="A61" s="157"/>
      <c r="B61" s="80">
        <v>6</v>
      </c>
      <c r="C61" s="77" t="s">
        <v>241</v>
      </c>
      <c r="D61" s="84" t="s">
        <v>88</v>
      </c>
      <c r="E61" s="80">
        <v>2</v>
      </c>
      <c r="F61" s="86">
        <v>2</v>
      </c>
      <c r="G61" s="86"/>
      <c r="H61" s="86"/>
      <c r="I61" s="86"/>
      <c r="J61" s="86"/>
      <c r="K61" s="86">
        <v>32</v>
      </c>
      <c r="L61" s="86">
        <v>32</v>
      </c>
      <c r="M61" s="86"/>
      <c r="N61" s="86"/>
      <c r="O61" s="86"/>
      <c r="P61" s="80" t="s">
        <v>262</v>
      </c>
    </row>
    <row r="62" spans="1:16" s="33" customFormat="1" ht="14.25" customHeight="1">
      <c r="A62" s="158"/>
      <c r="B62" s="80">
        <v>7</v>
      </c>
      <c r="C62" s="113" t="s">
        <v>274</v>
      </c>
      <c r="D62" s="93" t="s">
        <v>96</v>
      </c>
      <c r="E62" s="80">
        <v>2</v>
      </c>
      <c r="F62" s="80">
        <v>1</v>
      </c>
      <c r="G62" s="80">
        <v>1</v>
      </c>
      <c r="H62" s="80"/>
      <c r="I62" s="80"/>
      <c r="J62" s="80"/>
      <c r="K62" s="80">
        <v>32</v>
      </c>
      <c r="L62" s="80">
        <v>16</v>
      </c>
      <c r="M62" s="80">
        <v>16</v>
      </c>
      <c r="N62" s="80"/>
      <c r="O62" s="92"/>
      <c r="P62" s="80" t="s">
        <v>259</v>
      </c>
    </row>
    <row r="63" spans="1:16" s="54" customFormat="1" ht="14.25" customHeight="1">
      <c r="A63" s="51" t="s">
        <v>157</v>
      </c>
      <c r="B63" s="168" t="s">
        <v>39</v>
      </c>
      <c r="C63" s="168"/>
      <c r="D63" s="168"/>
      <c r="E63" s="53">
        <f>SUM(E33:E62)</f>
        <v>69</v>
      </c>
      <c r="F63" s="53">
        <f aca="true" t="shared" si="1" ref="F63:O63">SUM(F33:F62)</f>
        <v>63</v>
      </c>
      <c r="G63" s="53">
        <f t="shared" si="1"/>
        <v>6</v>
      </c>
      <c r="H63" s="53">
        <f t="shared" si="1"/>
        <v>0</v>
      </c>
      <c r="I63" s="53">
        <f t="shared" si="1"/>
        <v>0</v>
      </c>
      <c r="J63" s="53">
        <f t="shared" si="1"/>
        <v>0</v>
      </c>
      <c r="K63" s="53">
        <f t="shared" si="1"/>
        <v>1104</v>
      </c>
      <c r="L63" s="53">
        <f t="shared" si="1"/>
        <v>984</v>
      </c>
      <c r="M63" s="53">
        <f t="shared" si="1"/>
        <v>96</v>
      </c>
      <c r="N63" s="53">
        <f t="shared" si="1"/>
        <v>0</v>
      </c>
      <c r="O63" s="53">
        <f t="shared" si="1"/>
        <v>24</v>
      </c>
      <c r="P63" s="53"/>
    </row>
    <row r="64" spans="1:16" s="50" customFormat="1" ht="14.25">
      <c r="A64" s="51" t="s">
        <v>159</v>
      </c>
      <c r="B64" s="168" t="s">
        <v>39</v>
      </c>
      <c r="C64" s="168"/>
      <c r="D64" s="168"/>
      <c r="E64" s="47">
        <f>'附表2'!E11</f>
        <v>8</v>
      </c>
      <c r="F64" s="47">
        <f>'附表2'!F11</f>
        <v>8</v>
      </c>
      <c r="G64" s="47">
        <f>'附表2'!G11</f>
        <v>0</v>
      </c>
      <c r="H64" s="47">
        <f>'附表2'!H11</f>
        <v>0</v>
      </c>
      <c r="I64" s="47">
        <f>'附表2'!I11</f>
        <v>0</v>
      </c>
      <c r="J64" s="47">
        <f>'附表2'!J11</f>
        <v>0</v>
      </c>
      <c r="K64" s="47">
        <f>'附表2'!K11</f>
        <v>128</v>
      </c>
      <c r="L64" s="47">
        <f>'附表2'!L11</f>
        <v>128</v>
      </c>
      <c r="M64" s="47">
        <f>'附表2'!M11</f>
        <v>0</v>
      </c>
      <c r="N64" s="47">
        <f>'附表2'!N11</f>
        <v>0</v>
      </c>
      <c r="O64" s="47">
        <f>'附表2'!O11</f>
        <v>0</v>
      </c>
      <c r="P64" s="51"/>
    </row>
    <row r="65" spans="1:16" s="50" customFormat="1" ht="14.25">
      <c r="A65" s="51" t="s">
        <v>76</v>
      </c>
      <c r="B65" s="168" t="s">
        <v>39</v>
      </c>
      <c r="C65" s="168"/>
      <c r="D65" s="168"/>
      <c r="E65" s="47">
        <f>'附表2'!E15</f>
        <v>8</v>
      </c>
      <c r="F65" s="47">
        <f>'附表2'!F15</f>
        <v>8</v>
      </c>
      <c r="G65" s="47">
        <f>'附表2'!G15</f>
        <v>0</v>
      </c>
      <c r="H65" s="47">
        <f>'附表2'!H15</f>
        <v>0</v>
      </c>
      <c r="I65" s="47">
        <f>'附表2'!I15</f>
        <v>0</v>
      </c>
      <c r="J65" s="47">
        <f>'附表2'!J15</f>
        <v>0</v>
      </c>
      <c r="K65" s="47">
        <f>'附表2'!K15</f>
        <v>128</v>
      </c>
      <c r="L65" s="47">
        <f>'附表2'!L15</f>
        <v>128</v>
      </c>
      <c r="M65" s="47">
        <f>'附表2'!M15</f>
        <v>0</v>
      </c>
      <c r="N65" s="47">
        <f>'附表2'!N15</f>
        <v>0</v>
      </c>
      <c r="O65" s="47">
        <f>'附表2'!O15</f>
        <v>0</v>
      </c>
      <c r="P65" s="51"/>
    </row>
    <row r="66" spans="1:16" s="50" customFormat="1" ht="14.25">
      <c r="A66" s="51" t="s">
        <v>80</v>
      </c>
      <c r="B66" s="168" t="s">
        <v>39</v>
      </c>
      <c r="C66" s="168"/>
      <c r="D66" s="168"/>
      <c r="E66" s="47">
        <f>'附表2'!E33</f>
        <v>14</v>
      </c>
      <c r="F66" s="47">
        <f>'附表2'!F33</f>
        <v>14</v>
      </c>
      <c r="G66" s="47">
        <f>'附表2'!G33</f>
        <v>0</v>
      </c>
      <c r="H66" s="47">
        <f>'附表2'!H33</f>
        <v>0</v>
      </c>
      <c r="I66" s="47">
        <f>'附表2'!I33</f>
        <v>0</v>
      </c>
      <c r="J66" s="47">
        <f>'附表2'!J33</f>
        <v>0</v>
      </c>
      <c r="K66" s="47">
        <f>'附表2'!K33</f>
        <v>224</v>
      </c>
      <c r="L66" s="47">
        <f>'附表2'!L33</f>
        <v>224</v>
      </c>
      <c r="M66" s="47">
        <f>'附表2'!M33</f>
        <v>0</v>
      </c>
      <c r="N66" s="47">
        <f>'附表2'!N33</f>
        <v>0</v>
      </c>
      <c r="O66" s="47">
        <f>'附表2'!O33</f>
        <v>0</v>
      </c>
      <c r="P66" s="49"/>
    </row>
    <row r="67" spans="1:16" s="50" customFormat="1" ht="14.25">
      <c r="A67" s="51" t="s">
        <v>8</v>
      </c>
      <c r="B67" s="168" t="s">
        <v>39</v>
      </c>
      <c r="C67" s="168"/>
      <c r="D67" s="168"/>
      <c r="E67" s="47">
        <f>'附表2'!E45</f>
        <v>28</v>
      </c>
      <c r="F67" s="47">
        <f>'附表2'!F45</f>
        <v>0</v>
      </c>
      <c r="G67" s="47">
        <f>'附表2'!G45</f>
        <v>0</v>
      </c>
      <c r="H67" s="47">
        <f>'附表2'!H45</f>
        <v>0</v>
      </c>
      <c r="I67" s="47">
        <f>'附表2'!I45</f>
        <v>28</v>
      </c>
      <c r="J67" s="47">
        <f>'附表2'!J45</f>
        <v>0</v>
      </c>
      <c r="K67" s="47">
        <f>'附表2'!K45</f>
        <v>0</v>
      </c>
      <c r="L67" s="47">
        <f>'附表2'!L45</f>
        <v>0</v>
      </c>
      <c r="M67" s="47">
        <f>'附表2'!M45</f>
        <v>0</v>
      </c>
      <c r="N67" s="47">
        <f>'附表2'!N45</f>
        <v>0</v>
      </c>
      <c r="O67" s="47">
        <f>'附表2'!O45</f>
        <v>0</v>
      </c>
      <c r="P67" s="47"/>
    </row>
    <row r="68" spans="1:16" s="50" customFormat="1" ht="14.25">
      <c r="A68" s="51" t="s">
        <v>9</v>
      </c>
      <c r="B68" s="168" t="s">
        <v>39</v>
      </c>
      <c r="C68" s="168"/>
      <c r="D68" s="168"/>
      <c r="E68" s="55">
        <f>'附表2'!E48</f>
        <v>8</v>
      </c>
      <c r="F68" s="55">
        <f>'附表2'!F48</f>
        <v>0</v>
      </c>
      <c r="G68" s="55">
        <f>'附表2'!G48</f>
        <v>0</v>
      </c>
      <c r="H68" s="55">
        <f>'附表2'!H48</f>
        <v>0</v>
      </c>
      <c r="I68" s="55">
        <f>'附表2'!I48</f>
        <v>0</v>
      </c>
      <c r="J68" s="55">
        <f>'附表2'!J48</f>
        <v>8</v>
      </c>
      <c r="K68" s="55">
        <f>'附表2'!K48</f>
        <v>0</v>
      </c>
      <c r="L68" s="55">
        <f>'附表2'!L48</f>
        <v>0</v>
      </c>
      <c r="M68" s="55">
        <f>'附表2'!M48</f>
        <v>0</v>
      </c>
      <c r="N68" s="55">
        <f>'附表2'!N48</f>
        <v>0</v>
      </c>
      <c r="O68" s="55">
        <f>'附表2'!O48</f>
        <v>0</v>
      </c>
      <c r="P68" s="49"/>
    </row>
    <row r="69" spans="1:16" s="50" customFormat="1" ht="14.25">
      <c r="A69" s="168" t="s">
        <v>110</v>
      </c>
      <c r="B69" s="168"/>
      <c r="C69" s="168"/>
      <c r="D69" s="168"/>
      <c r="E69" s="48">
        <f>E68+E67+E66+E65+E64+E63+E32</f>
        <v>180</v>
      </c>
      <c r="F69" s="48">
        <f aca="true" t="shared" si="2" ref="F69:O69">F68+F67+F66+F65+F64+F63+F32</f>
        <v>124.5</v>
      </c>
      <c r="G69" s="48">
        <f t="shared" si="2"/>
        <v>17.5</v>
      </c>
      <c r="H69" s="48">
        <f t="shared" si="2"/>
        <v>2</v>
      </c>
      <c r="I69" s="48">
        <f t="shared" si="2"/>
        <v>28</v>
      </c>
      <c r="J69" s="48">
        <f t="shared" si="2"/>
        <v>8</v>
      </c>
      <c r="K69" s="48">
        <f t="shared" si="2"/>
        <v>2464</v>
      </c>
      <c r="L69" s="48">
        <f t="shared" si="2"/>
        <v>1926</v>
      </c>
      <c r="M69" s="48">
        <f t="shared" si="2"/>
        <v>338</v>
      </c>
      <c r="N69" s="48">
        <f t="shared" si="2"/>
        <v>48</v>
      </c>
      <c r="O69" s="48">
        <f t="shared" si="2"/>
        <v>152</v>
      </c>
      <c r="P69" s="49"/>
    </row>
    <row r="70" spans="5:15" ht="14.25">
      <c r="E70">
        <v>180</v>
      </c>
      <c r="F70">
        <v>124.5</v>
      </c>
      <c r="G70">
        <v>17.5</v>
      </c>
      <c r="H70">
        <v>2</v>
      </c>
      <c r="I70">
        <v>28</v>
      </c>
      <c r="J70">
        <v>8</v>
      </c>
      <c r="K70">
        <v>2464</v>
      </c>
      <c r="L70">
        <v>1926</v>
      </c>
      <c r="M70">
        <v>338</v>
      </c>
      <c r="N70">
        <v>48</v>
      </c>
      <c r="O70">
        <v>152</v>
      </c>
    </row>
  </sheetData>
  <sheetProtection/>
  <mergeCells count="24">
    <mergeCell ref="A69:D69"/>
    <mergeCell ref="A3:A5"/>
    <mergeCell ref="A6:A32"/>
    <mergeCell ref="B3:B5"/>
    <mergeCell ref="C3:C5"/>
    <mergeCell ref="D3:D5"/>
    <mergeCell ref="B64:D64"/>
    <mergeCell ref="B65:D65"/>
    <mergeCell ref="B66:D66"/>
    <mergeCell ref="A33:A62"/>
    <mergeCell ref="B67:D67"/>
    <mergeCell ref="B68:D68"/>
    <mergeCell ref="B32:D32"/>
    <mergeCell ref="B63:D63"/>
    <mergeCell ref="E4:H4"/>
    <mergeCell ref="A1:P1"/>
    <mergeCell ref="A2:P2"/>
    <mergeCell ref="E3:J3"/>
    <mergeCell ref="K3:O3"/>
    <mergeCell ref="P3:P5"/>
    <mergeCell ref="K4:N4"/>
    <mergeCell ref="O4:O5"/>
    <mergeCell ref="I4:I5"/>
    <mergeCell ref="J4:J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34">
      <selection activeCell="E50" sqref="E50:O50"/>
    </sheetView>
  </sheetViews>
  <sheetFormatPr defaultColWidth="9.00390625" defaultRowHeight="14.25"/>
  <cols>
    <col min="1" max="3" width="7.50390625" style="0" bestFit="1" customWidth="1"/>
    <col min="4" max="4" width="16.625" style="0" customWidth="1"/>
    <col min="5" max="6" width="6.75390625" style="0" customWidth="1"/>
    <col min="7" max="7" width="5.875" style="0" customWidth="1"/>
    <col min="8" max="8" width="5.00390625" style="0" customWidth="1"/>
    <col min="9" max="9" width="5.875" style="0" customWidth="1"/>
    <col min="10" max="10" width="5.00390625" style="0" customWidth="1"/>
    <col min="11" max="12" width="7.625" style="0" customWidth="1"/>
    <col min="13" max="13" width="6.75390625" style="0" customWidth="1"/>
    <col min="14" max="14" width="5.875" style="0" customWidth="1"/>
    <col min="15" max="15" width="6.75390625" style="0" customWidth="1"/>
    <col min="16" max="16" width="5.50390625" style="0" customWidth="1"/>
    <col min="17" max="17" width="24.25390625" style="0" customWidth="1"/>
    <col min="18" max="18" width="4.75390625" style="0" customWidth="1"/>
    <col min="19" max="19" width="5.75390625" style="0" customWidth="1"/>
  </cols>
  <sheetData>
    <row r="1" spans="1:17" ht="14.25">
      <c r="A1" s="179" t="s">
        <v>308</v>
      </c>
      <c r="B1" s="180"/>
      <c r="C1" s="180"/>
      <c r="D1" s="181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4.25" customHeight="1">
      <c r="A2" s="165" t="s">
        <v>0</v>
      </c>
      <c r="B2" s="165" t="s">
        <v>1</v>
      </c>
      <c r="C2" s="166" t="s">
        <v>2</v>
      </c>
      <c r="D2" s="167" t="s">
        <v>3</v>
      </c>
      <c r="E2" s="165" t="s">
        <v>4</v>
      </c>
      <c r="F2" s="165"/>
      <c r="G2" s="165"/>
      <c r="H2" s="165"/>
      <c r="I2" s="165"/>
      <c r="J2" s="165"/>
      <c r="K2" s="165" t="s">
        <v>5</v>
      </c>
      <c r="L2" s="165"/>
      <c r="M2" s="165"/>
      <c r="N2" s="165"/>
      <c r="O2" s="165"/>
      <c r="P2" s="165" t="s">
        <v>254</v>
      </c>
      <c r="Q2" s="173" t="s">
        <v>255</v>
      </c>
    </row>
    <row r="3" spans="1:17" ht="14.25" customHeight="1">
      <c r="A3" s="165"/>
      <c r="B3" s="165"/>
      <c r="C3" s="166"/>
      <c r="D3" s="167"/>
      <c r="E3" s="165" t="s">
        <v>256</v>
      </c>
      <c r="F3" s="165"/>
      <c r="G3" s="165"/>
      <c r="H3" s="165"/>
      <c r="I3" s="165" t="s">
        <v>8</v>
      </c>
      <c r="J3" s="165" t="s">
        <v>9</v>
      </c>
      <c r="K3" s="165" t="s">
        <v>11</v>
      </c>
      <c r="L3" s="165"/>
      <c r="M3" s="165"/>
      <c r="N3" s="165"/>
      <c r="O3" s="165" t="s">
        <v>12</v>
      </c>
      <c r="P3" s="165"/>
      <c r="Q3" s="174"/>
    </row>
    <row r="4" spans="1:17" ht="14.25">
      <c r="A4" s="165"/>
      <c r="B4" s="165"/>
      <c r="C4" s="166"/>
      <c r="D4" s="167"/>
      <c r="E4" s="81" t="s">
        <v>6</v>
      </c>
      <c r="F4" s="82" t="s">
        <v>14</v>
      </c>
      <c r="G4" s="83" t="s">
        <v>257</v>
      </c>
      <c r="H4" s="81" t="s">
        <v>7</v>
      </c>
      <c r="I4" s="165"/>
      <c r="J4" s="165"/>
      <c r="K4" s="81" t="s">
        <v>10</v>
      </c>
      <c r="L4" s="82" t="s">
        <v>14</v>
      </c>
      <c r="M4" s="83" t="s">
        <v>258</v>
      </c>
      <c r="N4" s="81" t="s">
        <v>7</v>
      </c>
      <c r="O4" s="165"/>
      <c r="P4" s="165"/>
      <c r="Q4" s="175"/>
    </row>
    <row r="5" spans="1:17" ht="14.25">
      <c r="A5" s="60" t="s">
        <v>158</v>
      </c>
      <c r="B5" s="168" t="s">
        <v>39</v>
      </c>
      <c r="C5" s="168"/>
      <c r="D5" s="168"/>
      <c r="E5" s="47">
        <f>'附表1'!E32</f>
        <v>45</v>
      </c>
      <c r="F5" s="47">
        <f>'附表1'!F32</f>
        <v>31.5</v>
      </c>
      <c r="G5" s="47">
        <f>'附表1'!G32</f>
        <v>11.5</v>
      </c>
      <c r="H5" s="47">
        <f>'附表1'!H32</f>
        <v>2</v>
      </c>
      <c r="I5" s="47">
        <f>'附表1'!I32</f>
        <v>0</v>
      </c>
      <c r="J5" s="47">
        <f>'附表1'!J32</f>
        <v>0</v>
      </c>
      <c r="K5" s="47">
        <f>'附表1'!K32</f>
        <v>880</v>
      </c>
      <c r="L5" s="47">
        <f>'附表1'!L32</f>
        <v>462</v>
      </c>
      <c r="M5" s="47">
        <f>'附表1'!M32</f>
        <v>242</v>
      </c>
      <c r="N5" s="47">
        <f>'附表1'!N32</f>
        <v>48</v>
      </c>
      <c r="O5" s="47">
        <f>'附表1'!O32</f>
        <v>128</v>
      </c>
      <c r="P5" s="49"/>
      <c r="Q5" s="49"/>
    </row>
    <row r="6" spans="1:17" ht="14.25">
      <c r="A6" s="60" t="s">
        <v>157</v>
      </c>
      <c r="B6" s="168" t="s">
        <v>39</v>
      </c>
      <c r="C6" s="168"/>
      <c r="D6" s="168"/>
      <c r="E6" s="53">
        <f>'附表1'!E63</f>
        <v>69</v>
      </c>
      <c r="F6" s="53">
        <f>'附表1'!F63</f>
        <v>63</v>
      </c>
      <c r="G6" s="53">
        <f>'附表1'!G63</f>
        <v>6</v>
      </c>
      <c r="H6" s="53">
        <f>'附表1'!H63</f>
        <v>0</v>
      </c>
      <c r="I6" s="53">
        <f>'附表1'!I63</f>
        <v>0</v>
      </c>
      <c r="J6" s="53">
        <f>'附表1'!J63</f>
        <v>0</v>
      </c>
      <c r="K6" s="53">
        <f>'附表1'!K63</f>
        <v>1104</v>
      </c>
      <c r="L6" s="53">
        <f>'附表1'!L63</f>
        <v>984</v>
      </c>
      <c r="M6" s="53">
        <f>'附表1'!M63</f>
        <v>96</v>
      </c>
      <c r="N6" s="53">
        <f>'附表1'!N63</f>
        <v>0</v>
      </c>
      <c r="O6" s="53">
        <f>'附表1'!O63</f>
        <v>24</v>
      </c>
      <c r="P6" s="41"/>
      <c r="Q6" s="41"/>
    </row>
    <row r="7" spans="1:17" ht="14.25">
      <c r="A7" s="156" t="s">
        <v>159</v>
      </c>
      <c r="B7" s="80">
        <v>3</v>
      </c>
      <c r="C7" s="80"/>
      <c r="D7" s="107" t="s">
        <v>212</v>
      </c>
      <c r="E7" s="80">
        <v>2</v>
      </c>
      <c r="F7" s="80">
        <v>2</v>
      </c>
      <c r="G7" s="80"/>
      <c r="H7" s="80"/>
      <c r="I7" s="80"/>
      <c r="J7" s="80"/>
      <c r="K7" s="80">
        <v>32</v>
      </c>
      <c r="L7" s="80">
        <v>32</v>
      </c>
      <c r="M7" s="80"/>
      <c r="N7" s="80"/>
      <c r="O7" s="92"/>
      <c r="P7" s="80" t="s">
        <v>259</v>
      </c>
      <c r="Q7" s="86"/>
    </row>
    <row r="8" spans="1:17" ht="14.25">
      <c r="A8" s="182"/>
      <c r="B8" s="80">
        <v>4</v>
      </c>
      <c r="C8" s="80"/>
      <c r="D8" s="107" t="s">
        <v>212</v>
      </c>
      <c r="E8" s="80">
        <v>2</v>
      </c>
      <c r="F8" s="80">
        <v>2</v>
      </c>
      <c r="G8" s="80"/>
      <c r="H8" s="80"/>
      <c r="I8" s="80"/>
      <c r="J8" s="80"/>
      <c r="K8" s="80">
        <v>32</v>
      </c>
      <c r="L8" s="80">
        <v>32</v>
      </c>
      <c r="M8" s="80"/>
      <c r="N8" s="80"/>
      <c r="O8" s="92"/>
      <c r="P8" s="80" t="s">
        <v>259</v>
      </c>
      <c r="Q8" s="86"/>
    </row>
    <row r="9" spans="1:17" ht="14.25">
      <c r="A9" s="157"/>
      <c r="B9" s="80">
        <v>5</v>
      </c>
      <c r="C9" s="86"/>
      <c r="D9" s="107" t="s">
        <v>212</v>
      </c>
      <c r="E9" s="80">
        <v>2</v>
      </c>
      <c r="F9" s="80">
        <v>2</v>
      </c>
      <c r="G9" s="80"/>
      <c r="H9" s="80"/>
      <c r="I9" s="80"/>
      <c r="J9" s="80"/>
      <c r="K9" s="80">
        <v>32</v>
      </c>
      <c r="L9" s="80">
        <v>32</v>
      </c>
      <c r="M9" s="80"/>
      <c r="N9" s="80"/>
      <c r="O9" s="92"/>
      <c r="P9" s="80" t="s">
        <v>259</v>
      </c>
      <c r="Q9" s="86"/>
    </row>
    <row r="10" spans="1:17" ht="14.25">
      <c r="A10" s="157"/>
      <c r="B10" s="80">
        <v>6</v>
      </c>
      <c r="C10" s="87"/>
      <c r="D10" s="107" t="s">
        <v>212</v>
      </c>
      <c r="E10" s="86">
        <v>2</v>
      </c>
      <c r="F10" s="86">
        <v>2</v>
      </c>
      <c r="G10" s="86"/>
      <c r="H10" s="86"/>
      <c r="I10" s="86"/>
      <c r="J10" s="86"/>
      <c r="K10" s="86">
        <v>32</v>
      </c>
      <c r="L10" s="86">
        <v>32</v>
      </c>
      <c r="M10" s="86"/>
      <c r="N10" s="86"/>
      <c r="O10" s="86"/>
      <c r="P10" s="80" t="s">
        <v>259</v>
      </c>
      <c r="Q10" s="86"/>
    </row>
    <row r="11" spans="1:17" s="50" customFormat="1" ht="22.5" customHeight="1">
      <c r="A11" s="158"/>
      <c r="B11" s="168" t="s">
        <v>39</v>
      </c>
      <c r="C11" s="168"/>
      <c r="D11" s="168"/>
      <c r="E11" s="47">
        <f>SUM(E7:E10)</f>
        <v>8</v>
      </c>
      <c r="F11" s="47">
        <f aca="true" t="shared" si="0" ref="F11:O11">SUM(F7:F10)</f>
        <v>8</v>
      </c>
      <c r="G11" s="47"/>
      <c r="H11" s="47">
        <f t="shared" si="0"/>
        <v>0</v>
      </c>
      <c r="I11" s="47">
        <f t="shared" si="0"/>
        <v>0</v>
      </c>
      <c r="J11" s="47"/>
      <c r="K11" s="47">
        <f t="shared" si="0"/>
        <v>128</v>
      </c>
      <c r="L11" s="47">
        <f t="shared" si="0"/>
        <v>128</v>
      </c>
      <c r="M11" s="47"/>
      <c r="N11" s="47">
        <f t="shared" si="0"/>
        <v>0</v>
      </c>
      <c r="O11" s="47">
        <f t="shared" si="0"/>
        <v>0</v>
      </c>
      <c r="P11" s="49"/>
      <c r="Q11" s="49"/>
    </row>
    <row r="12" spans="1:17" ht="14.25">
      <c r="A12" s="156" t="s">
        <v>76</v>
      </c>
      <c r="B12" s="80">
        <v>5</v>
      </c>
      <c r="C12" s="77" t="s">
        <v>239</v>
      </c>
      <c r="D12" s="93" t="s">
        <v>115</v>
      </c>
      <c r="E12" s="80">
        <v>3</v>
      </c>
      <c r="F12" s="80">
        <v>3</v>
      </c>
      <c r="G12" s="80"/>
      <c r="H12" s="80"/>
      <c r="I12" s="80"/>
      <c r="J12" s="80"/>
      <c r="K12" s="80">
        <v>48</v>
      </c>
      <c r="L12" s="80">
        <v>48</v>
      </c>
      <c r="M12" s="80"/>
      <c r="N12" s="80"/>
      <c r="O12" s="92"/>
      <c r="P12" s="80" t="s">
        <v>262</v>
      </c>
      <c r="Q12" s="86"/>
    </row>
    <row r="13" spans="1:17" ht="14.25">
      <c r="A13" s="157"/>
      <c r="B13" s="80">
        <v>5</v>
      </c>
      <c r="C13" s="77" t="s">
        <v>79</v>
      </c>
      <c r="D13" s="93" t="s">
        <v>78</v>
      </c>
      <c r="E13" s="80">
        <v>3</v>
      </c>
      <c r="F13" s="80">
        <v>3</v>
      </c>
      <c r="G13" s="80"/>
      <c r="H13" s="80"/>
      <c r="I13" s="80"/>
      <c r="J13" s="80"/>
      <c r="K13" s="80">
        <v>48</v>
      </c>
      <c r="L13" s="80">
        <v>48</v>
      </c>
      <c r="M13" s="80"/>
      <c r="N13" s="80"/>
      <c r="O13" s="92"/>
      <c r="P13" s="80" t="s">
        <v>259</v>
      </c>
      <c r="Q13" s="86"/>
    </row>
    <row r="14" spans="1:17" ht="14.25">
      <c r="A14" s="157"/>
      <c r="B14" s="80">
        <v>6</v>
      </c>
      <c r="C14" s="103" t="s">
        <v>273</v>
      </c>
      <c r="D14" s="84" t="s">
        <v>91</v>
      </c>
      <c r="E14" s="80">
        <v>2</v>
      </c>
      <c r="F14" s="86">
        <v>2</v>
      </c>
      <c r="G14" s="86"/>
      <c r="H14" s="86"/>
      <c r="I14" s="86"/>
      <c r="J14" s="86"/>
      <c r="K14" s="86">
        <v>32</v>
      </c>
      <c r="L14" s="86">
        <v>32</v>
      </c>
      <c r="M14" s="86"/>
      <c r="N14" s="86"/>
      <c r="O14" s="86"/>
      <c r="P14" s="80" t="s">
        <v>259</v>
      </c>
      <c r="Q14" s="86"/>
    </row>
    <row r="15" spans="1:17" s="50" customFormat="1" ht="22.5" customHeight="1">
      <c r="A15" s="158"/>
      <c r="B15" s="168" t="s">
        <v>39</v>
      </c>
      <c r="C15" s="168"/>
      <c r="D15" s="168"/>
      <c r="E15" s="47">
        <f aca="true" t="shared" si="1" ref="E15:O15">SUM(E12:E14)</f>
        <v>8</v>
      </c>
      <c r="F15" s="47">
        <f t="shared" si="1"/>
        <v>8</v>
      </c>
      <c r="G15" s="47">
        <f t="shared" si="1"/>
        <v>0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128</v>
      </c>
      <c r="L15" s="47">
        <f t="shared" si="1"/>
        <v>128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9"/>
      <c r="Q15" s="49"/>
    </row>
    <row r="16" spans="1:17" ht="14.25">
      <c r="A16" s="156" t="s">
        <v>80</v>
      </c>
      <c r="B16" s="80">
        <v>5</v>
      </c>
      <c r="C16" s="77" t="s">
        <v>232</v>
      </c>
      <c r="D16" s="93" t="s">
        <v>81</v>
      </c>
      <c r="E16" s="80">
        <v>2</v>
      </c>
      <c r="F16" s="80">
        <v>2</v>
      </c>
      <c r="G16" s="80"/>
      <c r="H16" s="80"/>
      <c r="I16" s="80"/>
      <c r="J16" s="80"/>
      <c r="K16" s="80">
        <v>32</v>
      </c>
      <c r="L16" s="80">
        <v>32</v>
      </c>
      <c r="M16" s="80"/>
      <c r="N16" s="80"/>
      <c r="O16" s="92"/>
      <c r="P16" s="80" t="s">
        <v>259</v>
      </c>
      <c r="Q16" s="153" t="s">
        <v>233</v>
      </c>
    </row>
    <row r="17" spans="1:17" ht="14.25">
      <c r="A17" s="157"/>
      <c r="B17" s="80">
        <v>5</v>
      </c>
      <c r="C17" s="77" t="s">
        <v>234</v>
      </c>
      <c r="D17" s="93" t="s">
        <v>235</v>
      </c>
      <c r="E17" s="80">
        <v>2</v>
      </c>
      <c r="F17" s="80">
        <v>2</v>
      </c>
      <c r="G17" s="80"/>
      <c r="H17" s="80"/>
      <c r="I17" s="80"/>
      <c r="J17" s="80"/>
      <c r="K17" s="80">
        <v>32</v>
      </c>
      <c r="L17" s="80">
        <v>32</v>
      </c>
      <c r="M17" s="80"/>
      <c r="N17" s="80"/>
      <c r="O17" s="92"/>
      <c r="P17" s="80" t="s">
        <v>259</v>
      </c>
      <c r="Q17" s="154"/>
    </row>
    <row r="18" spans="1:17" ht="14.25">
      <c r="A18" s="157"/>
      <c r="B18" s="80">
        <v>5</v>
      </c>
      <c r="C18" s="77" t="s">
        <v>236</v>
      </c>
      <c r="D18" s="93" t="s">
        <v>237</v>
      </c>
      <c r="E18" s="80">
        <v>2</v>
      </c>
      <c r="F18" s="80">
        <v>2</v>
      </c>
      <c r="G18" s="80"/>
      <c r="H18" s="80"/>
      <c r="I18" s="80"/>
      <c r="J18" s="80"/>
      <c r="K18" s="80">
        <v>32</v>
      </c>
      <c r="L18" s="80">
        <v>32</v>
      </c>
      <c r="M18" s="80"/>
      <c r="N18" s="80"/>
      <c r="O18" s="92"/>
      <c r="P18" s="80" t="s">
        <v>259</v>
      </c>
      <c r="Q18" s="154"/>
    </row>
    <row r="19" spans="1:17" ht="14.25">
      <c r="A19" s="157"/>
      <c r="B19" s="80">
        <v>5</v>
      </c>
      <c r="C19" s="77" t="s">
        <v>238</v>
      </c>
      <c r="D19" s="93" t="s">
        <v>82</v>
      </c>
      <c r="E19" s="80">
        <v>2</v>
      </c>
      <c r="F19" s="80">
        <v>2</v>
      </c>
      <c r="G19" s="80"/>
      <c r="H19" s="80"/>
      <c r="I19" s="80"/>
      <c r="J19" s="80"/>
      <c r="K19" s="80">
        <v>32</v>
      </c>
      <c r="L19" s="80">
        <v>32</v>
      </c>
      <c r="M19" s="80"/>
      <c r="N19" s="80"/>
      <c r="O19" s="92"/>
      <c r="P19" s="80" t="s">
        <v>259</v>
      </c>
      <c r="Q19" s="155"/>
    </row>
    <row r="20" spans="1:17" ht="14.25">
      <c r="A20" s="157"/>
      <c r="B20" s="80">
        <v>6</v>
      </c>
      <c r="C20" s="77" t="s">
        <v>95</v>
      </c>
      <c r="D20" s="84" t="s">
        <v>242</v>
      </c>
      <c r="E20" s="80">
        <v>2</v>
      </c>
      <c r="F20" s="86">
        <v>2</v>
      </c>
      <c r="G20" s="86"/>
      <c r="H20" s="86"/>
      <c r="I20" s="86"/>
      <c r="J20" s="86"/>
      <c r="K20" s="86">
        <v>32</v>
      </c>
      <c r="L20" s="86">
        <v>32</v>
      </c>
      <c r="M20" s="86"/>
      <c r="N20" s="86"/>
      <c r="O20" s="86"/>
      <c r="P20" s="80" t="s">
        <v>259</v>
      </c>
      <c r="Q20" s="153" t="s">
        <v>233</v>
      </c>
    </row>
    <row r="21" spans="1:17" ht="14.25">
      <c r="A21" s="157"/>
      <c r="B21" s="80">
        <v>6</v>
      </c>
      <c r="C21" s="77" t="s">
        <v>243</v>
      </c>
      <c r="D21" s="84" t="s">
        <v>94</v>
      </c>
      <c r="E21" s="80">
        <v>2</v>
      </c>
      <c r="F21" s="86">
        <v>2</v>
      </c>
      <c r="G21" s="86"/>
      <c r="H21" s="86"/>
      <c r="I21" s="86"/>
      <c r="J21" s="86"/>
      <c r="K21" s="86">
        <v>32</v>
      </c>
      <c r="L21" s="86">
        <v>32</v>
      </c>
      <c r="M21" s="86"/>
      <c r="N21" s="86"/>
      <c r="O21" s="86"/>
      <c r="P21" s="80" t="s">
        <v>259</v>
      </c>
      <c r="Q21" s="154"/>
    </row>
    <row r="22" spans="1:17" ht="14.25">
      <c r="A22" s="157"/>
      <c r="B22" s="80">
        <v>6</v>
      </c>
      <c r="C22" s="151" t="s">
        <v>318</v>
      </c>
      <c r="D22" s="84" t="s">
        <v>92</v>
      </c>
      <c r="E22" s="80">
        <v>2</v>
      </c>
      <c r="F22" s="86">
        <v>2</v>
      </c>
      <c r="G22" s="86"/>
      <c r="H22" s="86"/>
      <c r="I22" s="86"/>
      <c r="J22" s="86"/>
      <c r="K22" s="86">
        <v>32</v>
      </c>
      <c r="L22" s="86">
        <v>32</v>
      </c>
      <c r="M22" s="86"/>
      <c r="N22" s="86"/>
      <c r="O22" s="86"/>
      <c r="P22" s="80" t="s">
        <v>259</v>
      </c>
      <c r="Q22" s="154"/>
    </row>
    <row r="23" spans="1:17" ht="14.25">
      <c r="A23" s="157"/>
      <c r="B23" s="80">
        <v>6</v>
      </c>
      <c r="C23" s="77" t="s">
        <v>272</v>
      </c>
      <c r="D23" s="84" t="s">
        <v>93</v>
      </c>
      <c r="E23" s="80">
        <v>2</v>
      </c>
      <c r="F23" s="86">
        <v>2</v>
      </c>
      <c r="G23" s="86"/>
      <c r="H23" s="86"/>
      <c r="I23" s="86"/>
      <c r="J23" s="86"/>
      <c r="K23" s="86">
        <v>32</v>
      </c>
      <c r="L23" s="86">
        <v>32</v>
      </c>
      <c r="M23" s="86"/>
      <c r="N23" s="86"/>
      <c r="O23" s="86"/>
      <c r="P23" s="80" t="s">
        <v>259</v>
      </c>
      <c r="Q23" s="155"/>
    </row>
    <row r="24" spans="1:17" ht="14.25">
      <c r="A24" s="157"/>
      <c r="B24" s="80">
        <v>7</v>
      </c>
      <c r="C24" s="113" t="s">
        <v>275</v>
      </c>
      <c r="D24" s="93" t="s">
        <v>244</v>
      </c>
      <c r="E24" s="80">
        <v>2</v>
      </c>
      <c r="F24" s="80">
        <v>2</v>
      </c>
      <c r="G24" s="80"/>
      <c r="H24" s="80"/>
      <c r="I24" s="80"/>
      <c r="J24" s="80"/>
      <c r="K24" s="80">
        <v>32</v>
      </c>
      <c r="L24" s="80">
        <v>32</v>
      </c>
      <c r="M24" s="80"/>
      <c r="N24" s="80"/>
      <c r="O24" s="92"/>
      <c r="P24" s="80" t="s">
        <v>259</v>
      </c>
      <c r="Q24" s="153" t="s">
        <v>245</v>
      </c>
    </row>
    <row r="25" spans="1:17" ht="14.25">
      <c r="A25" s="157"/>
      <c r="B25" s="80">
        <v>7</v>
      </c>
      <c r="C25" s="87" t="s">
        <v>246</v>
      </c>
      <c r="D25" s="93" t="s">
        <v>101</v>
      </c>
      <c r="E25" s="80">
        <v>2</v>
      </c>
      <c r="F25" s="80">
        <v>2</v>
      </c>
      <c r="G25" s="80"/>
      <c r="H25" s="80"/>
      <c r="I25" s="80"/>
      <c r="J25" s="80"/>
      <c r="K25" s="80">
        <v>32</v>
      </c>
      <c r="L25" s="80">
        <v>32</v>
      </c>
      <c r="M25" s="80"/>
      <c r="N25" s="80"/>
      <c r="O25" s="92"/>
      <c r="P25" s="80" t="s">
        <v>259</v>
      </c>
      <c r="Q25" s="154"/>
    </row>
    <row r="26" spans="1:17" ht="14.25">
      <c r="A26" s="157"/>
      <c r="B26" s="80">
        <v>7</v>
      </c>
      <c r="C26" s="87" t="s">
        <v>247</v>
      </c>
      <c r="D26" s="93" t="s">
        <v>99</v>
      </c>
      <c r="E26" s="80">
        <v>2</v>
      </c>
      <c r="F26" s="80">
        <v>2</v>
      </c>
      <c r="G26" s="80"/>
      <c r="H26" s="80"/>
      <c r="I26" s="80"/>
      <c r="J26" s="80"/>
      <c r="K26" s="80">
        <v>32</v>
      </c>
      <c r="L26" s="80">
        <v>32</v>
      </c>
      <c r="M26" s="80"/>
      <c r="N26" s="80"/>
      <c r="O26" s="92"/>
      <c r="P26" s="80" t="s">
        <v>259</v>
      </c>
      <c r="Q26" s="154"/>
    </row>
    <row r="27" spans="1:17" ht="14.25">
      <c r="A27" s="157"/>
      <c r="B27" s="80">
        <v>7</v>
      </c>
      <c r="C27" s="87" t="s">
        <v>248</v>
      </c>
      <c r="D27" s="93" t="s">
        <v>100</v>
      </c>
      <c r="E27" s="80">
        <v>2</v>
      </c>
      <c r="F27" s="80">
        <v>2</v>
      </c>
      <c r="G27" s="80"/>
      <c r="H27" s="80"/>
      <c r="I27" s="80"/>
      <c r="J27" s="80"/>
      <c r="K27" s="80">
        <v>32</v>
      </c>
      <c r="L27" s="80">
        <v>32</v>
      </c>
      <c r="M27" s="80"/>
      <c r="N27" s="80"/>
      <c r="O27" s="92"/>
      <c r="P27" s="80" t="s">
        <v>259</v>
      </c>
      <c r="Q27" s="154"/>
    </row>
    <row r="28" spans="1:17" ht="14.25">
      <c r="A28" s="157"/>
      <c r="B28" s="80">
        <v>7</v>
      </c>
      <c r="C28" s="87" t="s">
        <v>249</v>
      </c>
      <c r="D28" s="93" t="s">
        <v>97</v>
      </c>
      <c r="E28" s="80">
        <v>2</v>
      </c>
      <c r="F28" s="80">
        <v>2</v>
      </c>
      <c r="G28" s="80"/>
      <c r="H28" s="80"/>
      <c r="I28" s="80"/>
      <c r="J28" s="80"/>
      <c r="K28" s="80">
        <v>32</v>
      </c>
      <c r="L28" s="80">
        <v>32</v>
      </c>
      <c r="M28" s="80"/>
      <c r="N28" s="80"/>
      <c r="O28" s="92"/>
      <c r="P28" s="80" t="s">
        <v>259</v>
      </c>
      <c r="Q28" s="154"/>
    </row>
    <row r="29" spans="1:17" ht="14.25">
      <c r="A29" s="157"/>
      <c r="B29" s="80">
        <v>7</v>
      </c>
      <c r="C29" s="152" t="s">
        <v>319</v>
      </c>
      <c r="D29" s="93" t="s">
        <v>250</v>
      </c>
      <c r="E29" s="80">
        <v>2</v>
      </c>
      <c r="F29" s="80">
        <v>2</v>
      </c>
      <c r="G29" s="80"/>
      <c r="H29" s="80"/>
      <c r="I29" s="80"/>
      <c r="J29" s="80"/>
      <c r="K29" s="80">
        <v>32</v>
      </c>
      <c r="L29" s="80">
        <v>32</v>
      </c>
      <c r="M29" s="80"/>
      <c r="N29" s="80"/>
      <c r="O29" s="92"/>
      <c r="P29" s="80" t="s">
        <v>259</v>
      </c>
      <c r="Q29" s="154"/>
    </row>
    <row r="30" spans="1:17" ht="14.25">
      <c r="A30" s="157"/>
      <c r="B30" s="80">
        <v>7</v>
      </c>
      <c r="C30" s="152" t="s">
        <v>320</v>
      </c>
      <c r="D30" s="93" t="s">
        <v>103</v>
      </c>
      <c r="E30" s="80">
        <v>2</v>
      </c>
      <c r="F30" s="80">
        <v>2</v>
      </c>
      <c r="G30" s="80"/>
      <c r="H30" s="80"/>
      <c r="I30" s="80"/>
      <c r="J30" s="80"/>
      <c r="K30" s="80">
        <v>32</v>
      </c>
      <c r="L30" s="80">
        <v>32</v>
      </c>
      <c r="M30" s="80"/>
      <c r="N30" s="80"/>
      <c r="O30" s="92"/>
      <c r="P30" s="80" t="s">
        <v>259</v>
      </c>
      <c r="Q30" s="154"/>
    </row>
    <row r="31" spans="1:17" ht="14.25">
      <c r="A31" s="157"/>
      <c r="B31" s="80">
        <v>7</v>
      </c>
      <c r="C31" s="87" t="s">
        <v>104</v>
      </c>
      <c r="D31" s="93" t="s">
        <v>102</v>
      </c>
      <c r="E31" s="80">
        <v>2</v>
      </c>
      <c r="F31" s="80">
        <v>2</v>
      </c>
      <c r="G31" s="80"/>
      <c r="H31" s="80"/>
      <c r="I31" s="80"/>
      <c r="J31" s="80"/>
      <c r="K31" s="80">
        <v>32</v>
      </c>
      <c r="L31" s="80">
        <v>32</v>
      </c>
      <c r="M31" s="80"/>
      <c r="N31" s="80"/>
      <c r="O31" s="92"/>
      <c r="P31" s="80" t="s">
        <v>259</v>
      </c>
      <c r="Q31" s="154"/>
    </row>
    <row r="32" spans="1:17" ht="14.25">
      <c r="A32" s="157"/>
      <c r="B32" s="80">
        <v>7</v>
      </c>
      <c r="C32" s="87" t="s">
        <v>251</v>
      </c>
      <c r="D32" s="93" t="s">
        <v>98</v>
      </c>
      <c r="E32" s="80">
        <v>2</v>
      </c>
      <c r="F32" s="80">
        <v>2</v>
      </c>
      <c r="G32" s="80"/>
      <c r="H32" s="80"/>
      <c r="I32" s="80"/>
      <c r="J32" s="80"/>
      <c r="K32" s="80">
        <v>32</v>
      </c>
      <c r="L32" s="80">
        <v>32</v>
      </c>
      <c r="M32" s="80"/>
      <c r="N32" s="80"/>
      <c r="O32" s="92"/>
      <c r="P32" s="80" t="s">
        <v>259</v>
      </c>
      <c r="Q32" s="155"/>
    </row>
    <row r="33" spans="1:17" s="50" customFormat="1" ht="22.5" customHeight="1">
      <c r="A33" s="158"/>
      <c r="B33" s="161" t="s">
        <v>39</v>
      </c>
      <c r="C33" s="162"/>
      <c r="D33" s="163"/>
      <c r="E33" s="47">
        <f>SUM(E16:E17,E20:E21,E23:E25)</f>
        <v>14</v>
      </c>
      <c r="F33" s="47">
        <f aca="true" t="shared" si="2" ref="F33:O33">SUM(F16:F17,F20:F21,F23:F25)</f>
        <v>14</v>
      </c>
      <c r="G33" s="47">
        <f t="shared" si="2"/>
        <v>0</v>
      </c>
      <c r="H33" s="47">
        <f t="shared" si="2"/>
        <v>0</v>
      </c>
      <c r="I33" s="47">
        <f t="shared" si="2"/>
        <v>0</v>
      </c>
      <c r="J33" s="47">
        <f t="shared" si="2"/>
        <v>0</v>
      </c>
      <c r="K33" s="47">
        <f t="shared" si="2"/>
        <v>224</v>
      </c>
      <c r="L33" s="47">
        <f t="shared" si="2"/>
        <v>224</v>
      </c>
      <c r="M33" s="47">
        <f t="shared" si="2"/>
        <v>0</v>
      </c>
      <c r="N33" s="47">
        <f t="shared" si="2"/>
        <v>0</v>
      </c>
      <c r="O33" s="47">
        <f t="shared" si="2"/>
        <v>0</v>
      </c>
      <c r="P33" s="49"/>
      <c r="Q33" s="49"/>
    </row>
    <row r="34" spans="1:17" ht="14.25">
      <c r="A34" s="156" t="s">
        <v>8</v>
      </c>
      <c r="B34" s="80">
        <v>1</v>
      </c>
      <c r="C34" s="80">
        <v>270001</v>
      </c>
      <c r="D34" s="84" t="s">
        <v>30</v>
      </c>
      <c r="E34" s="80">
        <v>2</v>
      </c>
      <c r="F34" s="80"/>
      <c r="G34" s="80"/>
      <c r="H34" s="80"/>
      <c r="I34" s="80">
        <v>2</v>
      </c>
      <c r="J34" s="80"/>
      <c r="K34" s="85"/>
      <c r="L34" s="80"/>
      <c r="M34" s="80"/>
      <c r="N34" s="80"/>
      <c r="O34" s="80"/>
      <c r="P34" s="80" t="s">
        <v>259</v>
      </c>
      <c r="Q34" s="86" t="s">
        <v>260</v>
      </c>
    </row>
    <row r="35" spans="1:17" ht="14.25">
      <c r="A35" s="157"/>
      <c r="B35" s="80">
        <v>1</v>
      </c>
      <c r="C35" s="80">
        <v>240001</v>
      </c>
      <c r="D35" s="84" t="s">
        <v>29</v>
      </c>
      <c r="E35" s="80">
        <v>1</v>
      </c>
      <c r="F35" s="80"/>
      <c r="G35" s="80"/>
      <c r="H35" s="80"/>
      <c r="I35" s="80">
        <v>1</v>
      </c>
      <c r="J35" s="80"/>
      <c r="K35" s="85"/>
      <c r="L35" s="80"/>
      <c r="M35" s="80"/>
      <c r="N35" s="80"/>
      <c r="O35" s="80"/>
      <c r="P35" s="80" t="s">
        <v>259</v>
      </c>
      <c r="Q35" s="86" t="s">
        <v>261</v>
      </c>
    </row>
    <row r="36" spans="1:17" ht="22.5">
      <c r="A36" s="157"/>
      <c r="B36" s="101" t="s">
        <v>211</v>
      </c>
      <c r="C36" s="77" t="s">
        <v>41</v>
      </c>
      <c r="D36" s="84" t="s">
        <v>42</v>
      </c>
      <c r="E36" s="80">
        <v>1</v>
      </c>
      <c r="F36" s="80"/>
      <c r="G36" s="80"/>
      <c r="H36" s="80"/>
      <c r="I36" s="80">
        <v>1</v>
      </c>
      <c r="J36" s="80"/>
      <c r="K36" s="80"/>
      <c r="L36" s="80"/>
      <c r="M36" s="80"/>
      <c r="N36" s="80"/>
      <c r="O36" s="92"/>
      <c r="P36" s="80" t="s">
        <v>259</v>
      </c>
      <c r="Q36" s="102" t="s">
        <v>43</v>
      </c>
    </row>
    <row r="37" spans="1:17" ht="14.25">
      <c r="A37" s="157"/>
      <c r="B37" s="101" t="s">
        <v>211</v>
      </c>
      <c r="C37" s="103"/>
      <c r="D37" s="102" t="s">
        <v>263</v>
      </c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4"/>
      <c r="P37" s="80" t="s">
        <v>259</v>
      </c>
      <c r="Q37" s="86" t="s">
        <v>260</v>
      </c>
    </row>
    <row r="38" spans="1:17" ht="14.25">
      <c r="A38" s="157"/>
      <c r="B38" s="80">
        <v>3</v>
      </c>
      <c r="C38" s="77" t="s">
        <v>264</v>
      </c>
      <c r="D38" s="100" t="s">
        <v>265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 t="s">
        <v>259</v>
      </c>
      <c r="Q38" s="86" t="s">
        <v>266</v>
      </c>
    </row>
    <row r="39" spans="1:17" ht="14.25">
      <c r="A39" s="157"/>
      <c r="B39" s="80">
        <v>4</v>
      </c>
      <c r="C39" s="77" t="s">
        <v>264</v>
      </c>
      <c r="D39" s="100" t="s">
        <v>265</v>
      </c>
      <c r="E39" s="101">
        <v>2</v>
      </c>
      <c r="F39" s="101"/>
      <c r="G39" s="101"/>
      <c r="H39" s="101"/>
      <c r="I39" s="101">
        <v>2</v>
      </c>
      <c r="J39" s="80"/>
      <c r="K39" s="80"/>
      <c r="L39" s="80"/>
      <c r="M39" s="80"/>
      <c r="N39" s="80"/>
      <c r="O39" s="92"/>
      <c r="P39" s="80" t="s">
        <v>259</v>
      </c>
      <c r="Q39" s="86" t="s">
        <v>266</v>
      </c>
    </row>
    <row r="40" spans="1:17" ht="22.5">
      <c r="A40" s="157"/>
      <c r="B40" s="101" t="s">
        <v>269</v>
      </c>
      <c r="C40" s="103" t="s">
        <v>317</v>
      </c>
      <c r="D40" s="102" t="s">
        <v>270</v>
      </c>
      <c r="E40" s="101">
        <v>1</v>
      </c>
      <c r="F40" s="101"/>
      <c r="G40" s="101"/>
      <c r="H40" s="101"/>
      <c r="I40" s="101">
        <v>1</v>
      </c>
      <c r="J40" s="101"/>
      <c r="K40" s="101"/>
      <c r="L40" s="101"/>
      <c r="M40" s="101"/>
      <c r="N40" s="101"/>
      <c r="O40" s="104"/>
      <c r="P40" s="80" t="s">
        <v>259</v>
      </c>
      <c r="Q40" s="102" t="s">
        <v>43</v>
      </c>
    </row>
    <row r="41" spans="1:17" ht="14.25">
      <c r="A41" s="157"/>
      <c r="B41" s="101" t="s">
        <v>269</v>
      </c>
      <c r="C41" s="103"/>
      <c r="D41" s="100" t="s">
        <v>263</v>
      </c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4"/>
      <c r="P41" s="80" t="s">
        <v>259</v>
      </c>
      <c r="Q41" s="86" t="s">
        <v>260</v>
      </c>
    </row>
    <row r="42" spans="1:17" ht="14.25">
      <c r="A42" s="157"/>
      <c r="B42" s="103" t="s">
        <v>252</v>
      </c>
      <c r="C42" s="103" t="s">
        <v>253</v>
      </c>
      <c r="D42" s="84" t="s">
        <v>105</v>
      </c>
      <c r="E42" s="101">
        <v>12</v>
      </c>
      <c r="F42" s="86"/>
      <c r="G42" s="86"/>
      <c r="H42" s="86"/>
      <c r="I42" s="108">
        <v>12</v>
      </c>
      <c r="J42" s="86"/>
      <c r="K42" s="86"/>
      <c r="L42" s="86"/>
      <c r="M42" s="86"/>
      <c r="N42" s="86"/>
      <c r="O42" s="86"/>
      <c r="P42" s="80" t="s">
        <v>259</v>
      </c>
      <c r="Q42" s="114" t="s">
        <v>276</v>
      </c>
    </row>
    <row r="43" spans="1:17" ht="14.25">
      <c r="A43" s="157"/>
      <c r="B43" s="115">
        <v>8</v>
      </c>
      <c r="C43" s="115">
        <v>240005</v>
      </c>
      <c r="D43" s="116" t="s">
        <v>143</v>
      </c>
      <c r="E43" s="115">
        <v>1</v>
      </c>
      <c r="F43" s="115"/>
      <c r="G43" s="117"/>
      <c r="H43" s="115"/>
      <c r="I43" s="115">
        <v>1</v>
      </c>
      <c r="J43" s="115"/>
      <c r="K43" s="117"/>
      <c r="L43" s="115"/>
      <c r="M43" s="115"/>
      <c r="N43" s="115"/>
      <c r="O43" s="115"/>
      <c r="P43" s="115" t="s">
        <v>259</v>
      </c>
      <c r="Q43" s="118" t="s">
        <v>261</v>
      </c>
    </row>
    <row r="44" spans="1:17" ht="14.25">
      <c r="A44" s="157"/>
      <c r="B44" s="77" t="s">
        <v>106</v>
      </c>
      <c r="C44" s="151" t="s">
        <v>321</v>
      </c>
      <c r="D44" s="84" t="s">
        <v>277</v>
      </c>
      <c r="E44" s="80">
        <v>8</v>
      </c>
      <c r="F44" s="86"/>
      <c r="G44" s="86"/>
      <c r="H44" s="86"/>
      <c r="I44" s="86">
        <v>8</v>
      </c>
      <c r="J44" s="86"/>
      <c r="K44" s="86"/>
      <c r="L44" s="86"/>
      <c r="M44" s="86"/>
      <c r="N44" s="86"/>
      <c r="O44" s="86"/>
      <c r="P44" s="80" t="s">
        <v>259</v>
      </c>
      <c r="Q44" s="119" t="s">
        <v>116</v>
      </c>
    </row>
    <row r="45" spans="1:17" s="50" customFormat="1" ht="22.5" customHeight="1">
      <c r="A45" s="158"/>
      <c r="B45" s="168" t="s">
        <v>39</v>
      </c>
      <c r="C45" s="168"/>
      <c r="D45" s="168"/>
      <c r="E45" s="47">
        <f aca="true" t="shared" si="3" ref="E45:O45">SUM(E34:E44)</f>
        <v>28</v>
      </c>
      <c r="F45" s="47">
        <f t="shared" si="3"/>
        <v>0</v>
      </c>
      <c r="G45" s="47">
        <f t="shared" si="3"/>
        <v>0</v>
      </c>
      <c r="H45" s="47">
        <f t="shared" si="3"/>
        <v>0</v>
      </c>
      <c r="I45" s="47">
        <f t="shared" si="3"/>
        <v>28</v>
      </c>
      <c r="J45" s="47">
        <f t="shared" si="3"/>
        <v>0</v>
      </c>
      <c r="K45" s="47">
        <f t="shared" si="3"/>
        <v>0</v>
      </c>
      <c r="L45" s="47">
        <f t="shared" si="3"/>
        <v>0</v>
      </c>
      <c r="M45" s="47">
        <f t="shared" si="3"/>
        <v>0</v>
      </c>
      <c r="N45" s="47">
        <f t="shared" si="3"/>
        <v>0</v>
      </c>
      <c r="O45" s="47">
        <f t="shared" si="3"/>
        <v>0</v>
      </c>
      <c r="P45" s="47"/>
      <c r="Q45" s="47"/>
    </row>
    <row r="46" spans="1:17" ht="14.25">
      <c r="A46" s="156" t="s">
        <v>9</v>
      </c>
      <c r="B46" s="29" t="s">
        <v>107</v>
      </c>
      <c r="C46" s="4"/>
      <c r="D46" s="121" t="s">
        <v>108</v>
      </c>
      <c r="E46" s="75">
        <v>4</v>
      </c>
      <c r="F46" s="75"/>
      <c r="G46" s="75"/>
      <c r="H46" s="75"/>
      <c r="I46" s="75"/>
      <c r="J46" s="75">
        <v>4</v>
      </c>
      <c r="K46" s="4"/>
      <c r="L46" s="4"/>
      <c r="M46" s="4"/>
      <c r="N46" s="4"/>
      <c r="O46" s="4"/>
      <c r="P46" s="115" t="s">
        <v>259</v>
      </c>
      <c r="Q46" s="3"/>
    </row>
    <row r="47" spans="1:17" ht="14.25">
      <c r="A47" s="157"/>
      <c r="B47" s="29" t="s">
        <v>107</v>
      </c>
      <c r="C47" s="76"/>
      <c r="D47" s="122" t="s">
        <v>109</v>
      </c>
      <c r="E47" s="4">
        <v>4</v>
      </c>
      <c r="F47" s="26"/>
      <c r="G47" s="26"/>
      <c r="H47" s="4"/>
      <c r="I47" s="4"/>
      <c r="J47" s="4">
        <v>4</v>
      </c>
      <c r="K47" s="76"/>
      <c r="L47" s="76"/>
      <c r="M47" s="76"/>
      <c r="N47" s="76"/>
      <c r="O47" s="76"/>
      <c r="P47" s="80" t="s">
        <v>259</v>
      </c>
      <c r="Q47" s="3"/>
    </row>
    <row r="48" spans="1:17" s="50" customFormat="1" ht="22.5" customHeight="1">
      <c r="A48" s="158"/>
      <c r="B48" s="62" t="s">
        <v>107</v>
      </c>
      <c r="C48" s="169" t="s">
        <v>39</v>
      </c>
      <c r="D48" s="170"/>
      <c r="E48" s="63">
        <f>SUM(E46:E47)</f>
        <v>8</v>
      </c>
      <c r="F48" s="63">
        <f aca="true" t="shared" si="4" ref="F48:O48">SUM(F46:F47)</f>
        <v>0</v>
      </c>
      <c r="G48" s="63"/>
      <c r="H48" s="63"/>
      <c r="I48" s="63"/>
      <c r="J48" s="63">
        <f t="shared" si="4"/>
        <v>8</v>
      </c>
      <c r="K48" s="63">
        <f t="shared" si="4"/>
        <v>0</v>
      </c>
      <c r="L48" s="63">
        <f t="shared" si="4"/>
        <v>0</v>
      </c>
      <c r="M48" s="63"/>
      <c r="N48" s="63">
        <f t="shared" si="4"/>
        <v>0</v>
      </c>
      <c r="O48" s="63">
        <f t="shared" si="4"/>
        <v>0</v>
      </c>
      <c r="P48" s="64"/>
      <c r="Q48" s="49"/>
    </row>
    <row r="49" spans="1:17" s="50" customFormat="1" ht="22.5" customHeight="1">
      <c r="A49" s="169" t="s">
        <v>110</v>
      </c>
      <c r="B49" s="169"/>
      <c r="C49" s="169"/>
      <c r="D49" s="169"/>
      <c r="E49" s="61">
        <f aca="true" t="shared" si="5" ref="E49:O49">SUM(E48,E45,E33,E15,E11,E6,E5)</f>
        <v>180</v>
      </c>
      <c r="F49" s="61">
        <f t="shared" si="5"/>
        <v>124.5</v>
      </c>
      <c r="G49" s="61">
        <f t="shared" si="5"/>
        <v>17.5</v>
      </c>
      <c r="H49" s="61">
        <f t="shared" si="5"/>
        <v>2</v>
      </c>
      <c r="I49" s="61">
        <f t="shared" si="5"/>
        <v>28</v>
      </c>
      <c r="J49" s="61">
        <f t="shared" si="5"/>
        <v>8</v>
      </c>
      <c r="K49" s="61">
        <f t="shared" si="5"/>
        <v>2464</v>
      </c>
      <c r="L49" s="61">
        <f t="shared" si="5"/>
        <v>1926</v>
      </c>
      <c r="M49" s="61">
        <f t="shared" si="5"/>
        <v>338</v>
      </c>
      <c r="N49" s="61">
        <f t="shared" si="5"/>
        <v>48</v>
      </c>
      <c r="O49" s="61">
        <f t="shared" si="5"/>
        <v>152</v>
      </c>
      <c r="P49" s="61"/>
      <c r="Q49" s="51"/>
    </row>
    <row r="50" spans="1:17" ht="22.5" customHeight="1">
      <c r="A50" s="56"/>
      <c r="B50" s="57"/>
      <c r="C50" s="57"/>
      <c r="D50" s="57"/>
      <c r="E50">
        <v>180</v>
      </c>
      <c r="F50">
        <v>124.5</v>
      </c>
      <c r="G50">
        <v>17.5</v>
      </c>
      <c r="H50">
        <v>2</v>
      </c>
      <c r="I50">
        <v>28</v>
      </c>
      <c r="J50">
        <v>8</v>
      </c>
      <c r="K50">
        <v>2464</v>
      </c>
      <c r="L50">
        <v>1926</v>
      </c>
      <c r="M50">
        <v>338</v>
      </c>
      <c r="N50">
        <v>48</v>
      </c>
      <c r="O50">
        <v>152</v>
      </c>
      <c r="P50" s="59"/>
      <c r="Q50" s="59"/>
    </row>
    <row r="51" spans="1:17" ht="22.5" customHeight="1">
      <c r="A51" s="56"/>
      <c r="B51" s="57"/>
      <c r="C51" s="57"/>
      <c r="D51" s="5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59"/>
    </row>
    <row r="52" spans="1:17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9" ht="14.25">
      <c r="A53" s="142" t="s">
        <v>280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6"/>
      <c r="S53" s="16"/>
    </row>
    <row r="54" spans="1:19" ht="14.25">
      <c r="A54" s="153" t="s">
        <v>141</v>
      </c>
      <c r="B54" s="153" t="s">
        <v>142</v>
      </c>
      <c r="C54" s="133" t="s">
        <v>281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5"/>
      <c r="Q54" s="184" t="s">
        <v>282</v>
      </c>
      <c r="R54" s="25"/>
      <c r="S54" s="37"/>
    </row>
    <row r="55" spans="1:19" ht="14.25" customHeight="1">
      <c r="A55" s="154"/>
      <c r="B55" s="154"/>
      <c r="C55" s="153" t="s">
        <v>283</v>
      </c>
      <c r="D55" s="153" t="s">
        <v>13</v>
      </c>
      <c r="E55" s="153" t="s">
        <v>284</v>
      </c>
      <c r="F55" s="133" t="s">
        <v>285</v>
      </c>
      <c r="G55" s="134"/>
      <c r="H55" s="134"/>
      <c r="I55" s="134"/>
      <c r="J55" s="134"/>
      <c r="K55" s="134"/>
      <c r="L55" s="134"/>
      <c r="M55" s="134"/>
      <c r="N55" s="134"/>
      <c r="O55" s="134"/>
      <c r="P55" s="135"/>
      <c r="Q55" s="185"/>
      <c r="R55" s="25"/>
      <c r="S55" s="37"/>
    </row>
    <row r="56" spans="1:19" ht="33.75">
      <c r="A56" s="155"/>
      <c r="B56" s="155"/>
      <c r="C56" s="155"/>
      <c r="D56" s="155"/>
      <c r="E56" s="155"/>
      <c r="F56" s="4" t="s">
        <v>286</v>
      </c>
      <c r="G56" s="4" t="s">
        <v>287</v>
      </c>
      <c r="H56" s="26" t="s">
        <v>288</v>
      </c>
      <c r="I56" s="4" t="s">
        <v>289</v>
      </c>
      <c r="J56" s="4" t="s">
        <v>290</v>
      </c>
      <c r="K56" s="4" t="s">
        <v>291</v>
      </c>
      <c r="L56" s="27" t="s">
        <v>292</v>
      </c>
      <c r="M56" s="27" t="s">
        <v>293</v>
      </c>
      <c r="N56" s="27" t="s">
        <v>294</v>
      </c>
      <c r="O56" s="27" t="s">
        <v>295</v>
      </c>
      <c r="P56" s="26" t="s">
        <v>296</v>
      </c>
      <c r="Q56" s="186"/>
      <c r="R56" s="37"/>
      <c r="S56" s="37"/>
    </row>
    <row r="57" spans="1:19" ht="14.25">
      <c r="A57" s="153" t="s">
        <v>144</v>
      </c>
      <c r="B57" s="4" t="s">
        <v>145</v>
      </c>
      <c r="C57" s="28">
        <v>14</v>
      </c>
      <c r="D57" s="28">
        <v>2</v>
      </c>
      <c r="E57" s="28">
        <v>2</v>
      </c>
      <c r="F57" s="28">
        <v>1</v>
      </c>
      <c r="G57" s="28">
        <v>2</v>
      </c>
      <c r="H57" s="28"/>
      <c r="I57" s="29"/>
      <c r="J57" s="28"/>
      <c r="K57" s="3"/>
      <c r="L57" s="3"/>
      <c r="M57" s="3"/>
      <c r="N57" s="127"/>
      <c r="O57" s="128"/>
      <c r="P57" s="3"/>
      <c r="Q57" s="3">
        <f>SUM(C57:P57)</f>
        <v>21</v>
      </c>
      <c r="R57" s="37"/>
      <c r="S57" s="37"/>
    </row>
    <row r="58" spans="1:19" ht="14.25">
      <c r="A58" s="154"/>
      <c r="B58" s="4" t="s">
        <v>146</v>
      </c>
      <c r="C58" s="28">
        <v>16</v>
      </c>
      <c r="D58" s="28">
        <v>2</v>
      </c>
      <c r="E58" s="28">
        <v>2</v>
      </c>
      <c r="F58" s="28"/>
      <c r="G58" s="28"/>
      <c r="H58" s="28"/>
      <c r="I58" s="28"/>
      <c r="J58" s="129"/>
      <c r="K58" s="3"/>
      <c r="L58" s="3"/>
      <c r="M58" s="3"/>
      <c r="N58" s="127"/>
      <c r="P58" s="3"/>
      <c r="Q58" s="3">
        <f aca="true" t="shared" si="6" ref="Q58:Q69">SUM(C58:P58)</f>
        <v>20</v>
      </c>
      <c r="R58" s="37"/>
      <c r="S58" s="37"/>
    </row>
    <row r="59" spans="1:19" ht="14.25">
      <c r="A59" s="155"/>
      <c r="B59" s="4" t="s">
        <v>297</v>
      </c>
      <c r="C59" s="28"/>
      <c r="D59" s="28"/>
      <c r="E59" s="28"/>
      <c r="F59" s="28"/>
      <c r="G59" s="28"/>
      <c r="H59" s="28"/>
      <c r="I59" s="28"/>
      <c r="J59" s="129">
        <v>1</v>
      </c>
      <c r="K59" s="3"/>
      <c r="L59" s="3"/>
      <c r="M59" s="3"/>
      <c r="N59" s="127"/>
      <c r="O59" s="29" t="s">
        <v>298</v>
      </c>
      <c r="P59" s="3"/>
      <c r="Q59" s="3">
        <f t="shared" si="6"/>
        <v>1</v>
      </c>
      <c r="R59" s="37"/>
      <c r="S59" s="37"/>
    </row>
    <row r="60" spans="1:19" ht="14.25">
      <c r="A60" s="153" t="s">
        <v>147</v>
      </c>
      <c r="B60" s="4" t="s">
        <v>148</v>
      </c>
      <c r="C60" s="28">
        <v>16</v>
      </c>
      <c r="D60" s="28">
        <v>2</v>
      </c>
      <c r="E60" s="28">
        <v>2</v>
      </c>
      <c r="F60" s="28"/>
      <c r="G60" s="28"/>
      <c r="H60" s="29"/>
      <c r="I60" s="28"/>
      <c r="J60" s="129"/>
      <c r="K60" s="3"/>
      <c r="L60" s="3"/>
      <c r="M60" s="3"/>
      <c r="N60" s="127"/>
      <c r="O60" s="128"/>
      <c r="P60" s="29" t="s">
        <v>299</v>
      </c>
      <c r="Q60" s="3">
        <f t="shared" si="6"/>
        <v>20</v>
      </c>
      <c r="R60" s="37"/>
      <c r="S60" s="37"/>
    </row>
    <row r="61" spans="1:19" ht="14.25">
      <c r="A61" s="154"/>
      <c r="B61" s="4" t="s">
        <v>149</v>
      </c>
      <c r="C61" s="28">
        <v>16</v>
      </c>
      <c r="D61" s="28">
        <v>2</v>
      </c>
      <c r="E61" s="28">
        <v>2</v>
      </c>
      <c r="F61" s="28"/>
      <c r="G61" s="28"/>
      <c r="H61" s="29"/>
      <c r="I61" s="28"/>
      <c r="J61" s="129"/>
      <c r="K61" s="3"/>
      <c r="L61" s="3"/>
      <c r="M61" s="3"/>
      <c r="N61" s="127"/>
      <c r="P61" s="29" t="s">
        <v>299</v>
      </c>
      <c r="Q61" s="3">
        <f t="shared" si="6"/>
        <v>20</v>
      </c>
      <c r="R61" s="37"/>
      <c r="S61" s="37"/>
    </row>
    <row r="62" spans="1:19" ht="14.25">
      <c r="A62" s="155"/>
      <c r="B62" s="4" t="s">
        <v>300</v>
      </c>
      <c r="C62" s="28"/>
      <c r="D62" s="28"/>
      <c r="E62" s="28"/>
      <c r="F62" s="28"/>
      <c r="G62" s="28"/>
      <c r="H62" s="29"/>
      <c r="I62" s="28"/>
      <c r="J62" s="129">
        <v>1</v>
      </c>
      <c r="K62" s="3"/>
      <c r="L62" s="3"/>
      <c r="M62" s="3"/>
      <c r="N62" s="127"/>
      <c r="O62" s="29" t="s">
        <v>298</v>
      </c>
      <c r="P62" s="29"/>
      <c r="Q62" s="3">
        <f t="shared" si="6"/>
        <v>1</v>
      </c>
      <c r="R62" s="37"/>
      <c r="S62" s="37"/>
    </row>
    <row r="63" spans="1:19" s="33" customFormat="1" ht="14.25">
      <c r="A63" s="153" t="s">
        <v>150</v>
      </c>
      <c r="B63" s="4" t="s">
        <v>151</v>
      </c>
      <c r="C63" s="28">
        <v>16</v>
      </c>
      <c r="D63" s="28">
        <v>2</v>
      </c>
      <c r="E63" s="28">
        <v>2</v>
      </c>
      <c r="F63" s="28"/>
      <c r="G63" s="28"/>
      <c r="H63" s="129"/>
      <c r="I63" s="129"/>
      <c r="J63" s="130"/>
      <c r="K63" s="3"/>
      <c r="L63" s="3"/>
      <c r="M63" s="3"/>
      <c r="N63" s="127"/>
      <c r="O63" s="128"/>
      <c r="P63" s="3"/>
      <c r="Q63" s="3">
        <f t="shared" si="6"/>
        <v>20</v>
      </c>
      <c r="R63" s="39"/>
      <c r="S63" s="39"/>
    </row>
    <row r="64" spans="1:19" s="33" customFormat="1" ht="14.25">
      <c r="A64" s="154"/>
      <c r="B64" s="4" t="s">
        <v>152</v>
      </c>
      <c r="C64" s="28">
        <v>16</v>
      </c>
      <c r="D64" s="28">
        <v>2</v>
      </c>
      <c r="E64" s="28">
        <v>2</v>
      </c>
      <c r="F64" s="28"/>
      <c r="G64" s="28"/>
      <c r="H64" s="129"/>
      <c r="I64" s="29"/>
      <c r="J64" s="129"/>
      <c r="K64" s="3"/>
      <c r="L64" s="3"/>
      <c r="M64" s="3"/>
      <c r="N64" s="127"/>
      <c r="O64" s="128"/>
      <c r="P64" s="3"/>
      <c r="Q64" s="3">
        <f t="shared" si="6"/>
        <v>20</v>
      </c>
      <c r="R64" s="39"/>
      <c r="S64" s="39"/>
    </row>
    <row r="65" spans="1:19" ht="14.25">
      <c r="A65" s="155"/>
      <c r="B65" s="4" t="s">
        <v>301</v>
      </c>
      <c r="C65" s="28"/>
      <c r="D65" s="28"/>
      <c r="E65" s="28"/>
      <c r="F65" s="28"/>
      <c r="G65" s="28"/>
      <c r="H65" s="129"/>
      <c r="I65" s="129"/>
      <c r="J65" s="129"/>
      <c r="K65" s="3"/>
      <c r="M65" s="3"/>
      <c r="N65" s="127"/>
      <c r="O65" s="128"/>
      <c r="P65" s="3"/>
      <c r="Q65" s="3">
        <f t="shared" si="6"/>
        <v>0</v>
      </c>
      <c r="R65" s="37"/>
      <c r="S65" s="37"/>
    </row>
    <row r="66" spans="1:18" ht="14.25" customHeight="1">
      <c r="A66" s="153" t="s">
        <v>153</v>
      </c>
      <c r="B66" s="4" t="s">
        <v>154</v>
      </c>
      <c r="C66" s="28">
        <v>8</v>
      </c>
      <c r="D66" s="28">
        <v>2</v>
      </c>
      <c r="E66" s="28">
        <v>2</v>
      </c>
      <c r="F66" s="28"/>
      <c r="G66" s="28"/>
      <c r="H66" s="29"/>
      <c r="I66" s="28"/>
      <c r="J66" s="28"/>
      <c r="K66" s="3"/>
      <c r="L66" s="3">
        <v>8</v>
      </c>
      <c r="M66" s="3"/>
      <c r="N66" s="127"/>
      <c r="O66" s="128"/>
      <c r="P66" s="3"/>
      <c r="Q66" s="3">
        <f t="shared" si="6"/>
        <v>20</v>
      </c>
      <c r="R66" s="25"/>
    </row>
    <row r="67" spans="1:17" ht="14.25">
      <c r="A67" s="154"/>
      <c r="B67" s="4" t="s">
        <v>302</v>
      </c>
      <c r="C67" s="28"/>
      <c r="D67" s="28"/>
      <c r="E67" s="127"/>
      <c r="F67" s="28"/>
      <c r="G67" s="28"/>
      <c r="H67" s="28"/>
      <c r="I67" s="28"/>
      <c r="J67" s="28"/>
      <c r="K67" s="3"/>
      <c r="L67" s="3">
        <v>4</v>
      </c>
      <c r="M67" s="3"/>
      <c r="N67" s="3"/>
      <c r="O67" s="128"/>
      <c r="P67" s="3"/>
      <c r="Q67" s="3">
        <f t="shared" si="6"/>
        <v>4</v>
      </c>
    </row>
    <row r="68" spans="1:17" ht="14.25">
      <c r="A68" s="155"/>
      <c r="B68" s="4" t="s">
        <v>155</v>
      </c>
      <c r="C68" s="28"/>
      <c r="D68" s="28"/>
      <c r="E68" s="127">
        <v>1</v>
      </c>
      <c r="F68" s="28"/>
      <c r="G68" s="28"/>
      <c r="H68" s="28"/>
      <c r="I68" s="28"/>
      <c r="J68" s="28"/>
      <c r="K68" s="3"/>
      <c r="L68" s="3">
        <v>4</v>
      </c>
      <c r="M68" s="3">
        <v>1</v>
      </c>
      <c r="N68" s="3">
        <v>10</v>
      </c>
      <c r="O68" s="128"/>
      <c r="P68" s="3"/>
      <c r="Q68" s="3">
        <f t="shared" si="6"/>
        <v>16</v>
      </c>
    </row>
    <row r="69" spans="1:17" ht="14.25">
      <c r="A69" s="133" t="s">
        <v>156</v>
      </c>
      <c r="B69" s="135"/>
      <c r="C69" s="28">
        <f>SUM(C57:C68)</f>
        <v>102</v>
      </c>
      <c r="D69" s="28">
        <f aca="true" t="shared" si="7" ref="D69:N69">SUM(D57:D68)</f>
        <v>14</v>
      </c>
      <c r="E69" s="28">
        <f t="shared" si="7"/>
        <v>15</v>
      </c>
      <c r="F69" s="28">
        <f t="shared" si="7"/>
        <v>1</v>
      </c>
      <c r="G69" s="28">
        <f t="shared" si="7"/>
        <v>2</v>
      </c>
      <c r="H69" s="28">
        <f t="shared" si="7"/>
        <v>0</v>
      </c>
      <c r="I69" s="28">
        <f t="shared" si="7"/>
        <v>0</v>
      </c>
      <c r="J69" s="28">
        <f t="shared" si="7"/>
        <v>2</v>
      </c>
      <c r="K69" s="28">
        <f t="shared" si="7"/>
        <v>0</v>
      </c>
      <c r="L69" s="28">
        <f>SUM(L57:L68)</f>
        <v>16</v>
      </c>
      <c r="M69" s="28">
        <f t="shared" si="7"/>
        <v>1</v>
      </c>
      <c r="N69" s="28">
        <f t="shared" si="7"/>
        <v>10</v>
      </c>
      <c r="O69" s="29" t="s">
        <v>303</v>
      </c>
      <c r="P69" s="29" t="s">
        <v>304</v>
      </c>
      <c r="Q69" s="3">
        <f t="shared" si="6"/>
        <v>163</v>
      </c>
    </row>
    <row r="70" spans="1:17" ht="14.25">
      <c r="A70" s="183" t="s">
        <v>305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</row>
  </sheetData>
  <sheetProtection/>
  <mergeCells count="45">
    <mergeCell ref="A70:Q70"/>
    <mergeCell ref="Q54:Q56"/>
    <mergeCell ref="E55:E56"/>
    <mergeCell ref="F55:P55"/>
    <mergeCell ref="A57:A59"/>
    <mergeCell ref="A60:A62"/>
    <mergeCell ref="A63:A65"/>
    <mergeCell ref="B54:B56"/>
    <mergeCell ref="C55:C56"/>
    <mergeCell ref="D55:D56"/>
    <mergeCell ref="A66:A68"/>
    <mergeCell ref="A69:B69"/>
    <mergeCell ref="A34:A45"/>
    <mergeCell ref="A46:A48"/>
    <mergeCell ref="A54:A56"/>
    <mergeCell ref="A49:D49"/>
    <mergeCell ref="A53:Q53"/>
    <mergeCell ref="C54:P54"/>
    <mergeCell ref="B45:D45"/>
    <mergeCell ref="C48:D48"/>
    <mergeCell ref="Q16:Q19"/>
    <mergeCell ref="A16:A33"/>
    <mergeCell ref="B15:D15"/>
    <mergeCell ref="B33:D33"/>
    <mergeCell ref="Q20:Q23"/>
    <mergeCell ref="Q24:Q32"/>
    <mergeCell ref="B5:D5"/>
    <mergeCell ref="A7:A11"/>
    <mergeCell ref="A12:A15"/>
    <mergeCell ref="Q2:Q4"/>
    <mergeCell ref="B11:D11"/>
    <mergeCell ref="J3:J4"/>
    <mergeCell ref="B2:B4"/>
    <mergeCell ref="C2:C4"/>
    <mergeCell ref="D2:D4"/>
    <mergeCell ref="A2:A4"/>
    <mergeCell ref="B6:D6"/>
    <mergeCell ref="A1:Q1"/>
    <mergeCell ref="E2:J2"/>
    <mergeCell ref="K2:O2"/>
    <mergeCell ref="P2:P4"/>
    <mergeCell ref="E3:H3"/>
    <mergeCell ref="K3:N3"/>
    <mergeCell ref="O3:O4"/>
    <mergeCell ref="I3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zoomScalePageLayoutView="0" workbookViewId="0" topLeftCell="A28">
      <selection activeCell="I53" sqref="I53"/>
    </sheetView>
  </sheetViews>
  <sheetFormatPr defaultColWidth="9.00390625" defaultRowHeight="14.25"/>
  <cols>
    <col min="2" max="2" width="6.75390625" style="0" customWidth="1"/>
    <col min="3" max="3" width="7.875" style="0" customWidth="1"/>
    <col min="4" max="4" width="17.75390625" style="0" customWidth="1"/>
    <col min="5" max="6" width="6.75390625" style="0" customWidth="1"/>
    <col min="7" max="7" width="5.875" style="0" customWidth="1"/>
    <col min="8" max="8" width="5.00390625" style="0" customWidth="1"/>
    <col min="9" max="9" width="5.875" style="0" customWidth="1"/>
    <col min="10" max="10" width="5.00390625" style="0" customWidth="1"/>
    <col min="11" max="12" width="7.625" style="0" customWidth="1"/>
    <col min="13" max="13" width="6.75390625" style="0" customWidth="1"/>
    <col min="14" max="14" width="5.875" style="0" customWidth="1"/>
    <col min="15" max="15" width="6.75390625" style="0" customWidth="1"/>
    <col min="16" max="16" width="5.00390625" style="0" customWidth="1"/>
    <col min="17" max="17" width="14.625" style="0" customWidth="1"/>
  </cols>
  <sheetData>
    <row r="1" spans="1:17" ht="19.5" customHeight="1">
      <c r="A1" s="188" t="s">
        <v>309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14.25" customHeight="1">
      <c r="A2" s="165" t="s">
        <v>0</v>
      </c>
      <c r="B2" s="165" t="s">
        <v>1</v>
      </c>
      <c r="C2" s="166" t="s">
        <v>2</v>
      </c>
      <c r="D2" s="167" t="s">
        <v>3</v>
      </c>
      <c r="E2" s="165" t="s">
        <v>4</v>
      </c>
      <c r="F2" s="165"/>
      <c r="G2" s="165"/>
      <c r="H2" s="165"/>
      <c r="I2" s="165"/>
      <c r="J2" s="165"/>
      <c r="K2" s="165" t="s">
        <v>5</v>
      </c>
      <c r="L2" s="165"/>
      <c r="M2" s="165"/>
      <c r="N2" s="165"/>
      <c r="O2" s="165"/>
      <c r="P2" s="165" t="s">
        <v>254</v>
      </c>
      <c r="Q2" s="173" t="s">
        <v>255</v>
      </c>
    </row>
    <row r="3" spans="1:17" ht="14.25">
      <c r="A3" s="165"/>
      <c r="B3" s="165"/>
      <c r="C3" s="166"/>
      <c r="D3" s="167"/>
      <c r="E3" s="165" t="s">
        <v>256</v>
      </c>
      <c r="F3" s="165"/>
      <c r="G3" s="165"/>
      <c r="H3" s="165"/>
      <c r="I3" s="165" t="s">
        <v>8</v>
      </c>
      <c r="J3" s="165" t="s">
        <v>9</v>
      </c>
      <c r="K3" s="165" t="s">
        <v>11</v>
      </c>
      <c r="L3" s="165"/>
      <c r="M3" s="165"/>
      <c r="N3" s="165"/>
      <c r="O3" s="165" t="s">
        <v>12</v>
      </c>
      <c r="P3" s="165"/>
      <c r="Q3" s="174"/>
    </row>
    <row r="4" spans="1:17" ht="14.25">
      <c r="A4" s="165"/>
      <c r="B4" s="165"/>
      <c r="C4" s="166"/>
      <c r="D4" s="167"/>
      <c r="E4" s="81" t="s">
        <v>6</v>
      </c>
      <c r="F4" s="82" t="s">
        <v>14</v>
      </c>
      <c r="G4" s="83" t="s">
        <v>257</v>
      </c>
      <c r="H4" s="81" t="s">
        <v>7</v>
      </c>
      <c r="I4" s="165"/>
      <c r="J4" s="165"/>
      <c r="K4" s="81" t="s">
        <v>10</v>
      </c>
      <c r="L4" s="82" t="s">
        <v>14</v>
      </c>
      <c r="M4" s="83" t="s">
        <v>258</v>
      </c>
      <c r="N4" s="81" t="s">
        <v>7</v>
      </c>
      <c r="O4" s="165"/>
      <c r="P4" s="165"/>
      <c r="Q4" s="175"/>
    </row>
    <row r="5" spans="1:17" ht="14.25">
      <c r="A5" s="80" t="s">
        <v>8</v>
      </c>
      <c r="B5" s="80">
        <v>1</v>
      </c>
      <c r="C5" s="80">
        <v>270001</v>
      </c>
      <c r="D5" s="84" t="s">
        <v>30</v>
      </c>
      <c r="E5" s="80">
        <v>2</v>
      </c>
      <c r="F5" s="80"/>
      <c r="G5" s="80"/>
      <c r="H5" s="80"/>
      <c r="I5" s="80">
        <v>2</v>
      </c>
      <c r="J5" s="80"/>
      <c r="K5" s="85"/>
      <c r="L5" s="80"/>
      <c r="M5" s="80"/>
      <c r="N5" s="80"/>
      <c r="O5" s="80"/>
      <c r="P5" s="80" t="s">
        <v>259</v>
      </c>
      <c r="Q5" s="86" t="s">
        <v>260</v>
      </c>
    </row>
    <row r="6" spans="1:17" ht="14.25">
      <c r="A6" s="80" t="s">
        <v>8</v>
      </c>
      <c r="B6" s="80">
        <v>1</v>
      </c>
      <c r="C6" s="80">
        <v>240001</v>
      </c>
      <c r="D6" s="84" t="s">
        <v>29</v>
      </c>
      <c r="E6" s="80">
        <v>1</v>
      </c>
      <c r="F6" s="80"/>
      <c r="G6" s="80"/>
      <c r="H6" s="80"/>
      <c r="I6" s="80">
        <v>1</v>
      </c>
      <c r="J6" s="80"/>
      <c r="K6" s="85"/>
      <c r="L6" s="80"/>
      <c r="M6" s="80"/>
      <c r="N6" s="80"/>
      <c r="O6" s="80"/>
      <c r="P6" s="80" t="s">
        <v>259</v>
      </c>
      <c r="Q6" s="86" t="s">
        <v>261</v>
      </c>
    </row>
    <row r="7" spans="1:17" ht="14.25">
      <c r="A7" s="80" t="s">
        <v>158</v>
      </c>
      <c r="B7" s="80">
        <v>1</v>
      </c>
      <c r="C7" s="87" t="s">
        <v>25</v>
      </c>
      <c r="D7" s="84" t="s">
        <v>26</v>
      </c>
      <c r="E7" s="86">
        <v>2</v>
      </c>
      <c r="F7" s="86">
        <v>2</v>
      </c>
      <c r="G7" s="86"/>
      <c r="H7" s="86"/>
      <c r="I7" s="86"/>
      <c r="J7" s="86"/>
      <c r="K7" s="86">
        <v>32</v>
      </c>
      <c r="L7" s="78">
        <v>28</v>
      </c>
      <c r="M7" s="78"/>
      <c r="N7" s="86"/>
      <c r="O7" s="86">
        <v>4</v>
      </c>
      <c r="P7" s="80" t="s">
        <v>259</v>
      </c>
      <c r="Q7" s="86" t="s">
        <v>314</v>
      </c>
    </row>
    <row r="8" spans="1:18" s="44" customFormat="1" ht="14.25">
      <c r="A8" s="80" t="s">
        <v>158</v>
      </c>
      <c r="B8" s="86">
        <v>1</v>
      </c>
      <c r="C8" s="87" t="s">
        <v>23</v>
      </c>
      <c r="D8" s="84" t="s">
        <v>24</v>
      </c>
      <c r="E8" s="86">
        <v>2.5</v>
      </c>
      <c r="F8" s="86">
        <v>1.5</v>
      </c>
      <c r="G8" s="86"/>
      <c r="H8" s="86">
        <v>1</v>
      </c>
      <c r="I8" s="86"/>
      <c r="J8" s="86"/>
      <c r="K8" s="86">
        <v>48</v>
      </c>
      <c r="L8" s="86">
        <v>24</v>
      </c>
      <c r="M8" s="85"/>
      <c r="N8" s="86">
        <v>24</v>
      </c>
      <c r="O8" s="85"/>
      <c r="P8" s="80" t="s">
        <v>262</v>
      </c>
      <c r="Q8" s="86"/>
      <c r="R8"/>
    </row>
    <row r="9" spans="1:17" ht="14.25">
      <c r="A9" s="80" t="s">
        <v>158</v>
      </c>
      <c r="B9" s="80">
        <v>1</v>
      </c>
      <c r="C9" s="77" t="s">
        <v>15</v>
      </c>
      <c r="D9" s="88" t="s">
        <v>16</v>
      </c>
      <c r="E9" s="89">
        <v>2.5</v>
      </c>
      <c r="F9" s="89">
        <v>2</v>
      </c>
      <c r="G9" s="89">
        <v>0.5</v>
      </c>
      <c r="H9" s="89"/>
      <c r="I9" s="89"/>
      <c r="J9" s="89"/>
      <c r="K9" s="89">
        <v>40</v>
      </c>
      <c r="L9" s="90">
        <v>32</v>
      </c>
      <c r="M9" s="91">
        <v>8</v>
      </c>
      <c r="N9" s="80"/>
      <c r="O9" s="92"/>
      <c r="P9" s="80" t="s">
        <v>259</v>
      </c>
      <c r="Q9" s="86"/>
    </row>
    <row r="10" spans="1:17" ht="14.25">
      <c r="A10" s="80" t="s">
        <v>158</v>
      </c>
      <c r="B10" s="80">
        <v>1</v>
      </c>
      <c r="C10" s="87" t="s">
        <v>27</v>
      </c>
      <c r="D10" s="84" t="s">
        <v>28</v>
      </c>
      <c r="E10" s="86"/>
      <c r="F10" s="86"/>
      <c r="G10" s="86"/>
      <c r="H10" s="86"/>
      <c r="I10" s="86"/>
      <c r="J10" s="86"/>
      <c r="K10" s="86">
        <v>8</v>
      </c>
      <c r="L10" s="86">
        <v>8</v>
      </c>
      <c r="M10" s="86"/>
      <c r="N10" s="86"/>
      <c r="O10" s="86"/>
      <c r="P10" s="80" t="s">
        <v>259</v>
      </c>
      <c r="Q10" s="86"/>
    </row>
    <row r="11" spans="1:17" ht="14.25">
      <c r="A11" s="80" t="s">
        <v>158</v>
      </c>
      <c r="B11" s="77" t="s">
        <v>17</v>
      </c>
      <c r="C11" s="77" t="s">
        <v>20</v>
      </c>
      <c r="D11" s="84" t="s">
        <v>21</v>
      </c>
      <c r="E11" s="80">
        <v>1</v>
      </c>
      <c r="F11" s="80"/>
      <c r="G11" s="80">
        <v>1</v>
      </c>
      <c r="H11" s="85"/>
      <c r="I11" s="80"/>
      <c r="J11" s="80"/>
      <c r="K11" s="80">
        <v>36</v>
      </c>
      <c r="L11" s="80"/>
      <c r="M11" s="80">
        <v>28</v>
      </c>
      <c r="N11" s="80"/>
      <c r="O11" s="92">
        <v>8</v>
      </c>
      <c r="P11" s="80" t="s">
        <v>259</v>
      </c>
      <c r="Q11" s="86" t="s">
        <v>315</v>
      </c>
    </row>
    <row r="12" spans="1:17" ht="14.25">
      <c r="A12" s="80" t="s">
        <v>158</v>
      </c>
      <c r="B12" s="77" t="s">
        <v>17</v>
      </c>
      <c r="C12" s="87" t="s">
        <v>322</v>
      </c>
      <c r="D12" s="84" t="s">
        <v>310</v>
      </c>
      <c r="E12" s="148">
        <v>4</v>
      </c>
      <c r="F12" s="148">
        <v>3</v>
      </c>
      <c r="G12" s="148">
        <v>1</v>
      </c>
      <c r="H12" s="148"/>
      <c r="I12" s="148"/>
      <c r="J12" s="148"/>
      <c r="K12" s="149">
        <v>64</v>
      </c>
      <c r="L12" s="149">
        <v>42</v>
      </c>
      <c r="M12" s="149">
        <v>14</v>
      </c>
      <c r="N12" s="149"/>
      <c r="O12" s="150">
        <v>8</v>
      </c>
      <c r="P12" s="80" t="s">
        <v>262</v>
      </c>
      <c r="Q12" s="86"/>
    </row>
    <row r="13" spans="1:17" ht="14.25">
      <c r="A13" s="80" t="s">
        <v>158</v>
      </c>
      <c r="B13" s="77" t="s">
        <v>17</v>
      </c>
      <c r="C13" s="77" t="s">
        <v>18</v>
      </c>
      <c r="D13" s="84" t="s">
        <v>19</v>
      </c>
      <c r="E13" s="85"/>
      <c r="F13" s="85"/>
      <c r="G13" s="85"/>
      <c r="H13" s="80"/>
      <c r="I13" s="80"/>
      <c r="J13" s="80"/>
      <c r="K13" s="80">
        <v>16</v>
      </c>
      <c r="L13" s="80"/>
      <c r="M13" s="80"/>
      <c r="N13" s="80"/>
      <c r="O13" s="92">
        <v>16</v>
      </c>
      <c r="P13" s="80" t="s">
        <v>259</v>
      </c>
      <c r="Q13" s="86"/>
    </row>
    <row r="14" spans="1:17" ht="14.25">
      <c r="A14" s="80" t="s">
        <v>31</v>
      </c>
      <c r="B14" s="80">
        <v>1</v>
      </c>
      <c r="C14" s="77" t="s">
        <v>34</v>
      </c>
      <c r="D14" s="93" t="s">
        <v>35</v>
      </c>
      <c r="E14" s="80">
        <v>2</v>
      </c>
      <c r="F14" s="80">
        <v>2</v>
      </c>
      <c r="G14" s="80"/>
      <c r="H14" s="80"/>
      <c r="I14" s="80"/>
      <c r="J14" s="80"/>
      <c r="K14" s="80">
        <v>32</v>
      </c>
      <c r="L14" s="80">
        <v>28</v>
      </c>
      <c r="M14" s="80"/>
      <c r="N14" s="80"/>
      <c r="O14" s="80">
        <v>4</v>
      </c>
      <c r="P14" s="80" t="s">
        <v>262</v>
      </c>
      <c r="Q14" s="86"/>
    </row>
    <row r="15" spans="1:17" ht="14.25">
      <c r="A15" s="80" t="s">
        <v>31</v>
      </c>
      <c r="B15" s="80">
        <v>1</v>
      </c>
      <c r="C15" s="77" t="s">
        <v>36</v>
      </c>
      <c r="D15" s="84" t="s">
        <v>37</v>
      </c>
      <c r="E15" s="80">
        <v>2</v>
      </c>
      <c r="F15" s="80">
        <v>2</v>
      </c>
      <c r="G15" s="80"/>
      <c r="H15" s="80"/>
      <c r="I15" s="80"/>
      <c r="J15" s="80"/>
      <c r="K15" s="80">
        <v>32</v>
      </c>
      <c r="L15" s="80">
        <v>28</v>
      </c>
      <c r="M15" s="80"/>
      <c r="N15" s="80"/>
      <c r="O15" s="80">
        <v>4</v>
      </c>
      <c r="P15" s="80" t="s">
        <v>262</v>
      </c>
      <c r="Q15" s="86"/>
    </row>
    <row r="16" spans="1:17" ht="14.25">
      <c r="A16" s="80" t="s">
        <v>31</v>
      </c>
      <c r="B16" s="80">
        <v>1</v>
      </c>
      <c r="C16" s="77" t="s">
        <v>38</v>
      </c>
      <c r="D16" s="84" t="s">
        <v>199</v>
      </c>
      <c r="E16" s="80">
        <v>2</v>
      </c>
      <c r="F16" s="80">
        <v>2</v>
      </c>
      <c r="G16" s="80"/>
      <c r="H16" s="80"/>
      <c r="I16" s="80"/>
      <c r="J16" s="80"/>
      <c r="K16" s="80">
        <v>32</v>
      </c>
      <c r="L16" s="80">
        <v>28</v>
      </c>
      <c r="M16" s="80"/>
      <c r="N16" s="80"/>
      <c r="O16" s="80">
        <v>4</v>
      </c>
      <c r="P16" s="80" t="s">
        <v>259</v>
      </c>
      <c r="Q16" s="86"/>
    </row>
    <row r="17" spans="1:17" ht="14.25">
      <c r="A17" s="80" t="s">
        <v>31</v>
      </c>
      <c r="B17" s="80">
        <v>1</v>
      </c>
      <c r="C17" s="77" t="s">
        <v>200</v>
      </c>
      <c r="D17" s="93" t="s">
        <v>201</v>
      </c>
      <c r="E17" s="80">
        <v>2</v>
      </c>
      <c r="F17" s="80">
        <v>2</v>
      </c>
      <c r="G17" s="80"/>
      <c r="H17" s="80"/>
      <c r="I17" s="80"/>
      <c r="J17" s="80"/>
      <c r="K17" s="80">
        <v>32</v>
      </c>
      <c r="L17" s="80">
        <v>28</v>
      </c>
      <c r="M17" s="80"/>
      <c r="N17" s="80"/>
      <c r="O17" s="80">
        <v>4</v>
      </c>
      <c r="P17" s="80" t="s">
        <v>259</v>
      </c>
      <c r="Q17" s="86"/>
    </row>
    <row r="18" spans="1:17" ht="14.25">
      <c r="A18" s="80" t="s">
        <v>31</v>
      </c>
      <c r="B18" s="80">
        <v>1</v>
      </c>
      <c r="C18" s="77" t="s">
        <v>32</v>
      </c>
      <c r="D18" s="93" t="s">
        <v>202</v>
      </c>
      <c r="E18" s="80">
        <v>2</v>
      </c>
      <c r="F18" s="80">
        <v>2</v>
      </c>
      <c r="G18" s="80"/>
      <c r="H18" s="80"/>
      <c r="I18" s="80"/>
      <c r="J18" s="80"/>
      <c r="K18" s="80">
        <v>32</v>
      </c>
      <c r="L18" s="80">
        <v>28</v>
      </c>
      <c r="M18" s="80"/>
      <c r="N18" s="80"/>
      <c r="O18" s="80">
        <v>4</v>
      </c>
      <c r="P18" s="80" t="s">
        <v>262</v>
      </c>
      <c r="Q18" s="86"/>
    </row>
    <row r="19" spans="1:18" s="50" customFormat="1" ht="14.25">
      <c r="A19" s="69"/>
      <c r="B19" s="69">
        <v>1</v>
      </c>
      <c r="C19" s="189" t="s">
        <v>39</v>
      </c>
      <c r="D19" s="189"/>
      <c r="E19" s="70">
        <f>SUM(E5:E18)</f>
        <v>25</v>
      </c>
      <c r="F19" s="70">
        <f aca="true" t="shared" si="0" ref="F19:O19">SUM(F5:F18)</f>
        <v>18.5</v>
      </c>
      <c r="G19" s="70">
        <f t="shared" si="0"/>
        <v>2.5</v>
      </c>
      <c r="H19" s="70">
        <f t="shared" si="0"/>
        <v>1</v>
      </c>
      <c r="I19" s="70">
        <f t="shared" si="0"/>
        <v>3</v>
      </c>
      <c r="J19" s="70">
        <f t="shared" si="0"/>
        <v>0</v>
      </c>
      <c r="K19" s="70">
        <f t="shared" si="0"/>
        <v>404</v>
      </c>
      <c r="L19" s="70">
        <f t="shared" si="0"/>
        <v>274</v>
      </c>
      <c r="M19" s="70">
        <f t="shared" si="0"/>
        <v>50</v>
      </c>
      <c r="N19" s="70">
        <f t="shared" si="0"/>
        <v>24</v>
      </c>
      <c r="O19" s="70">
        <f t="shared" si="0"/>
        <v>56</v>
      </c>
      <c r="P19" s="69"/>
      <c r="Q19" s="69"/>
      <c r="R19"/>
    </row>
    <row r="20" spans="1:17" ht="14.25">
      <c r="A20" s="80" t="s">
        <v>158</v>
      </c>
      <c r="B20" s="86">
        <v>2</v>
      </c>
      <c r="C20" s="87" t="s">
        <v>48</v>
      </c>
      <c r="D20" s="94" t="s">
        <v>49</v>
      </c>
      <c r="E20" s="86">
        <v>2.5</v>
      </c>
      <c r="F20" s="86">
        <v>1.5</v>
      </c>
      <c r="G20" s="86"/>
      <c r="H20" s="86">
        <v>1</v>
      </c>
      <c r="I20" s="86"/>
      <c r="J20" s="86"/>
      <c r="K20" s="95">
        <v>48</v>
      </c>
      <c r="L20" s="95">
        <v>24</v>
      </c>
      <c r="M20" s="95"/>
      <c r="N20" s="95">
        <v>24</v>
      </c>
      <c r="O20" s="86"/>
      <c r="P20" s="80" t="s">
        <v>259</v>
      </c>
      <c r="Q20" s="86"/>
    </row>
    <row r="21" spans="1:17" ht="14.25">
      <c r="A21" s="80" t="s">
        <v>158</v>
      </c>
      <c r="B21" s="80">
        <v>2</v>
      </c>
      <c r="C21" s="77" t="s">
        <v>40</v>
      </c>
      <c r="D21" s="88" t="s">
        <v>203</v>
      </c>
      <c r="E21" s="96">
        <v>2.5</v>
      </c>
      <c r="F21" s="96">
        <v>2</v>
      </c>
      <c r="G21" s="96">
        <v>0.5</v>
      </c>
      <c r="H21" s="96"/>
      <c r="I21" s="96"/>
      <c r="J21" s="96"/>
      <c r="K21" s="96">
        <v>40</v>
      </c>
      <c r="L21" s="97">
        <v>32</v>
      </c>
      <c r="M21" s="98">
        <v>8</v>
      </c>
      <c r="N21" s="99"/>
      <c r="O21" s="99"/>
      <c r="P21" s="80" t="s">
        <v>259</v>
      </c>
      <c r="Q21" s="86"/>
    </row>
    <row r="22" spans="1:17" ht="14.25">
      <c r="A22" s="80" t="s">
        <v>158</v>
      </c>
      <c r="B22" s="77" t="s">
        <v>44</v>
      </c>
      <c r="C22" s="77" t="s">
        <v>45</v>
      </c>
      <c r="D22" s="84" t="s">
        <v>46</v>
      </c>
      <c r="E22" s="80">
        <v>1</v>
      </c>
      <c r="F22" s="80"/>
      <c r="G22" s="80">
        <v>1</v>
      </c>
      <c r="H22" s="85"/>
      <c r="I22" s="80"/>
      <c r="J22" s="80"/>
      <c r="K22" s="80">
        <v>36</v>
      </c>
      <c r="L22" s="80"/>
      <c r="M22" s="80">
        <v>32</v>
      </c>
      <c r="N22" s="80"/>
      <c r="O22" s="92">
        <v>4</v>
      </c>
      <c r="P22" s="80" t="s">
        <v>259</v>
      </c>
      <c r="Q22" s="86" t="s">
        <v>316</v>
      </c>
    </row>
    <row r="23" spans="1:17" ht="14.25">
      <c r="A23" s="80" t="s">
        <v>158</v>
      </c>
      <c r="B23" s="77" t="s">
        <v>44</v>
      </c>
      <c r="C23" s="87" t="s">
        <v>323</v>
      </c>
      <c r="D23" s="84" t="s">
        <v>313</v>
      </c>
      <c r="E23" s="148">
        <v>4</v>
      </c>
      <c r="F23" s="148">
        <v>3</v>
      </c>
      <c r="G23" s="148">
        <v>1</v>
      </c>
      <c r="H23" s="148"/>
      <c r="I23" s="148"/>
      <c r="J23" s="148"/>
      <c r="K23" s="149">
        <v>64</v>
      </c>
      <c r="L23" s="149">
        <v>48</v>
      </c>
      <c r="M23" s="149">
        <v>16</v>
      </c>
      <c r="N23" s="80"/>
      <c r="O23" s="92"/>
      <c r="P23" s="80" t="s">
        <v>262</v>
      </c>
      <c r="Q23" s="86"/>
    </row>
    <row r="24" spans="1:17" ht="14.25">
      <c r="A24" s="80" t="s">
        <v>158</v>
      </c>
      <c r="B24" s="77" t="s">
        <v>44</v>
      </c>
      <c r="C24" s="77" t="s">
        <v>18</v>
      </c>
      <c r="D24" s="84" t="s">
        <v>19</v>
      </c>
      <c r="E24" s="80"/>
      <c r="F24" s="80"/>
      <c r="G24" s="80"/>
      <c r="H24" s="80"/>
      <c r="I24" s="80"/>
      <c r="J24" s="80"/>
      <c r="K24" s="80">
        <v>16</v>
      </c>
      <c r="L24" s="80"/>
      <c r="M24" s="80"/>
      <c r="N24" s="80"/>
      <c r="O24" s="92">
        <v>16</v>
      </c>
      <c r="P24" s="80" t="s">
        <v>259</v>
      </c>
      <c r="Q24" s="86"/>
    </row>
    <row r="25" spans="1:18" s="44" customFormat="1" ht="14.25">
      <c r="A25" s="80" t="s">
        <v>31</v>
      </c>
      <c r="B25" s="80">
        <v>2</v>
      </c>
      <c r="C25" s="77" t="s">
        <v>204</v>
      </c>
      <c r="D25" s="100" t="s">
        <v>205</v>
      </c>
      <c r="E25" s="80">
        <v>2</v>
      </c>
      <c r="F25" s="80">
        <v>1</v>
      </c>
      <c r="G25" s="80">
        <v>1</v>
      </c>
      <c r="H25" s="80"/>
      <c r="I25" s="80"/>
      <c r="J25" s="80"/>
      <c r="K25" s="95">
        <v>32</v>
      </c>
      <c r="L25" s="80">
        <v>16</v>
      </c>
      <c r="M25" s="80">
        <v>16</v>
      </c>
      <c r="N25" s="80"/>
      <c r="O25" s="80"/>
      <c r="P25" s="80" t="s">
        <v>262</v>
      </c>
      <c r="Q25" s="86"/>
      <c r="R25"/>
    </row>
    <row r="26" spans="1:17" ht="14.25">
      <c r="A26" s="80" t="s">
        <v>31</v>
      </c>
      <c r="B26" s="80">
        <v>2</v>
      </c>
      <c r="C26" s="77" t="s">
        <v>206</v>
      </c>
      <c r="D26" s="93" t="s">
        <v>33</v>
      </c>
      <c r="E26" s="80">
        <v>2</v>
      </c>
      <c r="F26" s="80">
        <v>2</v>
      </c>
      <c r="G26" s="80"/>
      <c r="H26" s="80"/>
      <c r="I26" s="80"/>
      <c r="J26" s="80"/>
      <c r="K26" s="80">
        <v>32</v>
      </c>
      <c r="L26" s="80">
        <v>28</v>
      </c>
      <c r="M26" s="80"/>
      <c r="N26" s="80"/>
      <c r="O26" s="80">
        <v>4</v>
      </c>
      <c r="P26" s="80" t="s">
        <v>262</v>
      </c>
      <c r="Q26" s="86"/>
    </row>
    <row r="27" spans="1:17" ht="14.25">
      <c r="A27" s="80" t="s">
        <v>31</v>
      </c>
      <c r="B27" s="80">
        <v>2</v>
      </c>
      <c r="C27" s="77" t="s">
        <v>207</v>
      </c>
      <c r="D27" s="93" t="s">
        <v>54</v>
      </c>
      <c r="E27" s="80">
        <v>2</v>
      </c>
      <c r="F27" s="80">
        <v>2</v>
      </c>
      <c r="G27" s="80"/>
      <c r="H27" s="80"/>
      <c r="I27" s="80"/>
      <c r="J27" s="80"/>
      <c r="K27" s="95">
        <v>32</v>
      </c>
      <c r="L27" s="80">
        <v>32</v>
      </c>
      <c r="M27" s="80"/>
      <c r="N27" s="80"/>
      <c r="O27" s="80"/>
      <c r="P27" s="80" t="s">
        <v>259</v>
      </c>
      <c r="Q27" s="86"/>
    </row>
    <row r="28" spans="1:17" ht="14.25">
      <c r="A28" s="80" t="s">
        <v>31</v>
      </c>
      <c r="B28" s="80">
        <v>2</v>
      </c>
      <c r="C28" s="77" t="s">
        <v>50</v>
      </c>
      <c r="D28" s="93" t="s">
        <v>51</v>
      </c>
      <c r="E28" s="80">
        <v>2</v>
      </c>
      <c r="F28" s="80">
        <v>2</v>
      </c>
      <c r="G28" s="80"/>
      <c r="H28" s="80"/>
      <c r="I28" s="80"/>
      <c r="J28" s="80"/>
      <c r="K28" s="80">
        <v>32</v>
      </c>
      <c r="L28" s="80">
        <v>32</v>
      </c>
      <c r="M28" s="80"/>
      <c r="N28" s="80"/>
      <c r="O28" s="80"/>
      <c r="P28" s="80" t="s">
        <v>259</v>
      </c>
      <c r="Q28" s="86"/>
    </row>
    <row r="29" spans="1:17" ht="14.25">
      <c r="A29" s="80" t="s">
        <v>31</v>
      </c>
      <c r="B29" s="80">
        <v>2</v>
      </c>
      <c r="C29" s="77" t="s">
        <v>208</v>
      </c>
      <c r="D29" s="93" t="s">
        <v>209</v>
      </c>
      <c r="E29" s="80">
        <v>3</v>
      </c>
      <c r="F29" s="80">
        <v>3</v>
      </c>
      <c r="G29" s="80"/>
      <c r="H29" s="80"/>
      <c r="I29" s="80"/>
      <c r="J29" s="80"/>
      <c r="K29" s="115">
        <v>48</v>
      </c>
      <c r="L29" s="115">
        <v>48</v>
      </c>
      <c r="M29" s="80"/>
      <c r="N29" s="80"/>
      <c r="O29" s="80"/>
      <c r="P29" s="80" t="s">
        <v>262</v>
      </c>
      <c r="Q29" s="86"/>
    </row>
    <row r="30" spans="1:17" ht="14.25">
      <c r="A30" s="80" t="s">
        <v>31</v>
      </c>
      <c r="B30" s="80">
        <v>2</v>
      </c>
      <c r="C30" s="77" t="s">
        <v>210</v>
      </c>
      <c r="D30" s="93" t="s">
        <v>53</v>
      </c>
      <c r="E30" s="80">
        <v>3</v>
      </c>
      <c r="F30" s="80">
        <v>3</v>
      </c>
      <c r="G30" s="80"/>
      <c r="H30" s="80"/>
      <c r="I30" s="80"/>
      <c r="J30" s="80"/>
      <c r="K30" s="95">
        <v>48</v>
      </c>
      <c r="L30" s="80">
        <v>48</v>
      </c>
      <c r="M30" s="80"/>
      <c r="N30" s="80"/>
      <c r="O30" s="80"/>
      <c r="P30" s="80" t="s">
        <v>262</v>
      </c>
      <c r="Q30" s="86"/>
    </row>
    <row r="31" spans="1:17" ht="22.5">
      <c r="A31" s="80" t="s">
        <v>8</v>
      </c>
      <c r="B31" s="101" t="s">
        <v>211</v>
      </c>
      <c r="C31" s="77" t="s">
        <v>41</v>
      </c>
      <c r="D31" s="84" t="s">
        <v>42</v>
      </c>
      <c r="E31" s="80">
        <v>1</v>
      </c>
      <c r="F31" s="80"/>
      <c r="G31" s="80"/>
      <c r="H31" s="80"/>
      <c r="I31" s="80">
        <v>1</v>
      </c>
      <c r="J31" s="80"/>
      <c r="K31" s="80"/>
      <c r="L31" s="80"/>
      <c r="M31" s="80"/>
      <c r="N31" s="80"/>
      <c r="O31" s="92"/>
      <c r="P31" s="80" t="s">
        <v>259</v>
      </c>
      <c r="Q31" s="102" t="s">
        <v>43</v>
      </c>
    </row>
    <row r="32" spans="1:17" ht="14.25">
      <c r="A32" s="101" t="s">
        <v>8</v>
      </c>
      <c r="B32" s="101" t="s">
        <v>211</v>
      </c>
      <c r="C32" s="103"/>
      <c r="D32" s="102" t="s">
        <v>263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4"/>
      <c r="P32" s="80" t="s">
        <v>259</v>
      </c>
      <c r="Q32" s="86" t="s">
        <v>260</v>
      </c>
    </row>
    <row r="33" spans="1:18" s="50" customFormat="1" ht="14.25">
      <c r="A33" s="69"/>
      <c r="B33" s="69">
        <v>2</v>
      </c>
      <c r="C33" s="190" t="s">
        <v>39</v>
      </c>
      <c r="D33" s="191"/>
      <c r="E33" s="70">
        <f>SUM(E20:E32)</f>
        <v>25</v>
      </c>
      <c r="F33" s="70">
        <f aca="true" t="shared" si="1" ref="F33:O33">SUM(F20:F32)</f>
        <v>19.5</v>
      </c>
      <c r="G33" s="70">
        <f t="shared" si="1"/>
        <v>3.5</v>
      </c>
      <c r="H33" s="70">
        <f t="shared" si="1"/>
        <v>1</v>
      </c>
      <c r="I33" s="70">
        <f t="shared" si="1"/>
        <v>1</v>
      </c>
      <c r="J33" s="70">
        <f t="shared" si="1"/>
        <v>0</v>
      </c>
      <c r="K33" s="70">
        <f t="shared" si="1"/>
        <v>428</v>
      </c>
      <c r="L33" s="70">
        <f t="shared" si="1"/>
        <v>308</v>
      </c>
      <c r="M33" s="70">
        <f t="shared" si="1"/>
        <v>72</v>
      </c>
      <c r="N33" s="70">
        <f t="shared" si="1"/>
        <v>24</v>
      </c>
      <c r="O33" s="70">
        <f t="shared" si="1"/>
        <v>24</v>
      </c>
      <c r="P33" s="69"/>
      <c r="Q33" s="69"/>
      <c r="R33"/>
    </row>
    <row r="34" spans="1:17" ht="14.25">
      <c r="A34" s="80" t="s">
        <v>8</v>
      </c>
      <c r="B34" s="80">
        <v>3</v>
      </c>
      <c r="C34" s="77" t="s">
        <v>264</v>
      </c>
      <c r="D34" s="100" t="s">
        <v>265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 t="s">
        <v>259</v>
      </c>
      <c r="Q34" s="86" t="s">
        <v>266</v>
      </c>
    </row>
    <row r="35" spans="1:17" ht="22.5">
      <c r="A35" s="80" t="s">
        <v>158</v>
      </c>
      <c r="B35" s="80">
        <v>3</v>
      </c>
      <c r="C35" s="77" t="s">
        <v>58</v>
      </c>
      <c r="D35" s="105" t="s">
        <v>59</v>
      </c>
      <c r="E35" s="99">
        <v>2</v>
      </c>
      <c r="F35" s="99">
        <v>1.5</v>
      </c>
      <c r="G35" s="99">
        <v>0.5</v>
      </c>
      <c r="H35" s="99"/>
      <c r="I35" s="99"/>
      <c r="J35" s="99"/>
      <c r="K35" s="99">
        <v>32</v>
      </c>
      <c r="L35" s="106">
        <v>24</v>
      </c>
      <c r="M35" s="99">
        <v>8</v>
      </c>
      <c r="N35" s="80"/>
      <c r="O35" s="92"/>
      <c r="P35" s="80" t="s">
        <v>259</v>
      </c>
      <c r="Q35" s="86"/>
    </row>
    <row r="36" spans="1:17" ht="14.25">
      <c r="A36" s="80" t="s">
        <v>158</v>
      </c>
      <c r="B36" s="80">
        <v>3</v>
      </c>
      <c r="C36" s="77" t="s">
        <v>56</v>
      </c>
      <c r="D36" s="84" t="s">
        <v>57</v>
      </c>
      <c r="E36" s="89">
        <v>2</v>
      </c>
      <c r="F36" s="89">
        <v>1.5</v>
      </c>
      <c r="G36" s="89">
        <v>0.5</v>
      </c>
      <c r="H36" s="89"/>
      <c r="I36" s="89"/>
      <c r="J36" s="89"/>
      <c r="K36" s="89">
        <v>32</v>
      </c>
      <c r="L36" s="90">
        <v>24</v>
      </c>
      <c r="M36" s="89">
        <v>8</v>
      </c>
      <c r="N36" s="80"/>
      <c r="O36" s="92"/>
      <c r="P36" s="80" t="s">
        <v>259</v>
      </c>
      <c r="Q36" s="86"/>
    </row>
    <row r="37" spans="1:17" ht="14.25">
      <c r="A37" s="80" t="s">
        <v>158</v>
      </c>
      <c r="B37" s="77" t="s">
        <v>60</v>
      </c>
      <c r="C37" s="77" t="s">
        <v>61</v>
      </c>
      <c r="D37" s="84" t="s">
        <v>62</v>
      </c>
      <c r="E37" s="80">
        <v>1</v>
      </c>
      <c r="F37" s="80"/>
      <c r="G37" s="80">
        <v>1</v>
      </c>
      <c r="H37" s="85"/>
      <c r="I37" s="80"/>
      <c r="J37" s="80"/>
      <c r="K37" s="80">
        <v>36</v>
      </c>
      <c r="L37" s="80"/>
      <c r="M37" s="80">
        <v>32</v>
      </c>
      <c r="N37" s="80"/>
      <c r="O37" s="92">
        <v>4</v>
      </c>
      <c r="P37" s="80" t="s">
        <v>259</v>
      </c>
      <c r="Q37" s="86" t="s">
        <v>316</v>
      </c>
    </row>
    <row r="38" spans="1:18" s="44" customFormat="1" ht="14.25">
      <c r="A38" s="80" t="s">
        <v>158</v>
      </c>
      <c r="B38" s="77" t="s">
        <v>60</v>
      </c>
      <c r="C38" s="87" t="s">
        <v>324</v>
      </c>
      <c r="D38" s="84" t="s">
        <v>311</v>
      </c>
      <c r="E38" s="148">
        <v>4</v>
      </c>
      <c r="F38" s="148">
        <v>3</v>
      </c>
      <c r="G38" s="148">
        <v>1</v>
      </c>
      <c r="H38" s="148"/>
      <c r="I38" s="148"/>
      <c r="J38" s="148"/>
      <c r="K38" s="149">
        <v>64</v>
      </c>
      <c r="L38" s="149">
        <v>48</v>
      </c>
      <c r="M38" s="149">
        <v>16</v>
      </c>
      <c r="N38" s="80"/>
      <c r="O38" s="92"/>
      <c r="P38" s="80" t="s">
        <v>262</v>
      </c>
      <c r="Q38" s="86"/>
      <c r="R38"/>
    </row>
    <row r="39" spans="1:17" ht="14.25">
      <c r="A39" s="80" t="s">
        <v>158</v>
      </c>
      <c r="B39" s="77" t="s">
        <v>60</v>
      </c>
      <c r="C39" s="77" t="s">
        <v>18</v>
      </c>
      <c r="D39" s="84" t="s">
        <v>19</v>
      </c>
      <c r="E39" s="80"/>
      <c r="F39" s="80"/>
      <c r="G39" s="80"/>
      <c r="H39" s="80"/>
      <c r="I39" s="80"/>
      <c r="J39" s="80"/>
      <c r="K39" s="80">
        <v>16</v>
      </c>
      <c r="L39" s="80"/>
      <c r="M39" s="80"/>
      <c r="N39" s="80"/>
      <c r="O39" s="92">
        <v>16</v>
      </c>
      <c r="P39" s="80" t="s">
        <v>259</v>
      </c>
      <c r="Q39" s="86"/>
    </row>
    <row r="40" spans="1:17" ht="14.25">
      <c r="A40" s="80" t="s">
        <v>267</v>
      </c>
      <c r="B40" s="80">
        <v>3</v>
      </c>
      <c r="C40" s="80"/>
      <c r="D40" s="107" t="s">
        <v>212</v>
      </c>
      <c r="E40" s="80">
        <v>2</v>
      </c>
      <c r="F40" s="80">
        <v>2</v>
      </c>
      <c r="G40" s="80"/>
      <c r="H40" s="80"/>
      <c r="I40" s="80"/>
      <c r="J40" s="80"/>
      <c r="K40" s="80">
        <v>32</v>
      </c>
      <c r="L40" s="80">
        <v>32</v>
      </c>
      <c r="M40" s="80"/>
      <c r="N40" s="80"/>
      <c r="O40" s="92"/>
      <c r="P40" s="80" t="s">
        <v>259</v>
      </c>
      <c r="Q40" s="86"/>
    </row>
    <row r="41" spans="1:17" ht="14.25">
      <c r="A41" s="80" t="s">
        <v>31</v>
      </c>
      <c r="B41" s="80">
        <v>3</v>
      </c>
      <c r="C41" s="77" t="s">
        <v>213</v>
      </c>
      <c r="D41" s="100" t="s">
        <v>214</v>
      </c>
      <c r="E41" s="80">
        <v>2</v>
      </c>
      <c r="F41" s="80">
        <v>1</v>
      </c>
      <c r="G41" s="80">
        <v>1</v>
      </c>
      <c r="H41" s="80"/>
      <c r="I41" s="80"/>
      <c r="J41" s="80"/>
      <c r="K41" s="95">
        <v>32</v>
      </c>
      <c r="L41" s="80">
        <v>16</v>
      </c>
      <c r="M41" s="80">
        <v>16</v>
      </c>
      <c r="N41" s="80"/>
      <c r="O41" s="80"/>
      <c r="P41" s="80" t="s">
        <v>262</v>
      </c>
      <c r="Q41" s="86"/>
    </row>
    <row r="42" spans="1:17" ht="14.25">
      <c r="A42" s="80" t="s">
        <v>31</v>
      </c>
      <c r="B42" s="80">
        <v>3</v>
      </c>
      <c r="C42" s="77" t="s">
        <v>215</v>
      </c>
      <c r="D42" s="93" t="s">
        <v>52</v>
      </c>
      <c r="E42" s="80">
        <v>2</v>
      </c>
      <c r="F42" s="80">
        <v>2</v>
      </c>
      <c r="G42" s="80"/>
      <c r="H42" s="80"/>
      <c r="I42" s="80"/>
      <c r="J42" s="80"/>
      <c r="K42" s="95">
        <v>32</v>
      </c>
      <c r="L42" s="80">
        <v>32</v>
      </c>
      <c r="M42" s="80"/>
      <c r="N42" s="80"/>
      <c r="O42" s="80"/>
      <c r="P42" s="80" t="s">
        <v>262</v>
      </c>
      <c r="Q42" s="86"/>
    </row>
    <row r="43" spans="1:17" ht="14.25">
      <c r="A43" s="80" t="s">
        <v>31</v>
      </c>
      <c r="B43" s="80">
        <v>3</v>
      </c>
      <c r="C43" s="77" t="s">
        <v>216</v>
      </c>
      <c r="D43" s="93" t="s">
        <v>217</v>
      </c>
      <c r="E43" s="80">
        <v>3</v>
      </c>
      <c r="F43" s="80">
        <v>3</v>
      </c>
      <c r="G43" s="80"/>
      <c r="H43" s="80"/>
      <c r="I43" s="80"/>
      <c r="J43" s="80"/>
      <c r="K43" s="115">
        <v>48</v>
      </c>
      <c r="L43" s="115">
        <v>48</v>
      </c>
      <c r="M43" s="80"/>
      <c r="N43" s="80"/>
      <c r="O43" s="92"/>
      <c r="P43" s="80" t="s">
        <v>262</v>
      </c>
      <c r="Q43" s="86"/>
    </row>
    <row r="44" spans="1:17" ht="14.25">
      <c r="A44" s="80" t="s">
        <v>31</v>
      </c>
      <c r="B44" s="80">
        <v>3</v>
      </c>
      <c r="C44" s="77" t="s">
        <v>218</v>
      </c>
      <c r="D44" s="93" t="s">
        <v>55</v>
      </c>
      <c r="E44" s="80">
        <v>2</v>
      </c>
      <c r="F44" s="80">
        <v>2</v>
      </c>
      <c r="G44" s="80"/>
      <c r="H44" s="80"/>
      <c r="I44" s="80"/>
      <c r="J44" s="80"/>
      <c r="K44" s="95">
        <v>32</v>
      </c>
      <c r="L44" s="80">
        <v>32</v>
      </c>
      <c r="M44" s="80"/>
      <c r="N44" s="80"/>
      <c r="O44" s="80"/>
      <c r="P44" s="80" t="s">
        <v>259</v>
      </c>
      <c r="Q44" s="86"/>
    </row>
    <row r="45" spans="1:17" ht="14.25">
      <c r="A45" s="80" t="s">
        <v>31</v>
      </c>
      <c r="B45" s="80">
        <v>3</v>
      </c>
      <c r="C45" s="77" t="s">
        <v>219</v>
      </c>
      <c r="D45" s="93" t="s">
        <v>220</v>
      </c>
      <c r="E45" s="80">
        <v>2</v>
      </c>
      <c r="F45" s="80">
        <v>2</v>
      </c>
      <c r="G45" s="80"/>
      <c r="H45" s="80"/>
      <c r="I45" s="80"/>
      <c r="J45" s="80"/>
      <c r="K45" s="80">
        <v>32</v>
      </c>
      <c r="L45" s="80">
        <v>32</v>
      </c>
      <c r="M45" s="80"/>
      <c r="N45" s="80"/>
      <c r="O45" s="80"/>
      <c r="P45" s="80" t="s">
        <v>262</v>
      </c>
      <c r="Q45" s="86"/>
    </row>
    <row r="46" spans="1:17" ht="14.25">
      <c r="A46" s="80" t="s">
        <v>31</v>
      </c>
      <c r="B46" s="80">
        <v>3</v>
      </c>
      <c r="C46" s="77" t="s">
        <v>221</v>
      </c>
      <c r="D46" s="93" t="s">
        <v>222</v>
      </c>
      <c r="E46" s="80">
        <v>3</v>
      </c>
      <c r="F46" s="80">
        <v>3</v>
      </c>
      <c r="G46" s="80"/>
      <c r="H46" s="80"/>
      <c r="I46" s="80"/>
      <c r="J46" s="80"/>
      <c r="K46" s="95">
        <v>48</v>
      </c>
      <c r="L46" s="80">
        <v>48</v>
      </c>
      <c r="M46" s="80"/>
      <c r="N46" s="80"/>
      <c r="O46" s="80"/>
      <c r="P46" s="80" t="s">
        <v>259</v>
      </c>
      <c r="Q46" s="86"/>
    </row>
    <row r="47" spans="1:18" s="50" customFormat="1" ht="14.25">
      <c r="A47" s="6"/>
      <c r="B47" s="6">
        <v>3</v>
      </c>
      <c r="C47" s="187" t="s">
        <v>39</v>
      </c>
      <c r="D47" s="187"/>
      <c r="E47" s="6">
        <f>SUM(E34:E46)</f>
        <v>25</v>
      </c>
      <c r="F47" s="6">
        <f aca="true" t="shared" si="2" ref="F47:O47">SUM(F34:F46)</f>
        <v>21</v>
      </c>
      <c r="G47" s="6">
        <f t="shared" si="2"/>
        <v>4</v>
      </c>
      <c r="H47" s="6">
        <f t="shared" si="2"/>
        <v>0</v>
      </c>
      <c r="I47" s="6">
        <f t="shared" si="2"/>
        <v>0</v>
      </c>
      <c r="J47" s="6">
        <f t="shared" si="2"/>
        <v>0</v>
      </c>
      <c r="K47" s="6">
        <f t="shared" si="2"/>
        <v>436</v>
      </c>
      <c r="L47" s="6">
        <f t="shared" si="2"/>
        <v>336</v>
      </c>
      <c r="M47" s="6">
        <f t="shared" si="2"/>
        <v>80</v>
      </c>
      <c r="N47" s="6">
        <f t="shared" si="2"/>
        <v>0</v>
      </c>
      <c r="O47" s="6">
        <f t="shared" si="2"/>
        <v>20</v>
      </c>
      <c r="P47" s="6"/>
      <c r="Q47" s="6"/>
      <c r="R47"/>
    </row>
    <row r="48" spans="1:17" ht="14.25">
      <c r="A48" s="80" t="s">
        <v>8</v>
      </c>
      <c r="B48" s="80">
        <v>4</v>
      </c>
      <c r="C48" s="77" t="s">
        <v>264</v>
      </c>
      <c r="D48" s="100" t="s">
        <v>265</v>
      </c>
      <c r="E48" s="101">
        <v>2</v>
      </c>
      <c r="F48" s="101"/>
      <c r="G48" s="101"/>
      <c r="H48" s="101"/>
      <c r="I48" s="101">
        <v>2</v>
      </c>
      <c r="J48" s="80"/>
      <c r="K48" s="80"/>
      <c r="L48" s="80"/>
      <c r="M48" s="80"/>
      <c r="N48" s="80"/>
      <c r="O48" s="92"/>
      <c r="P48" s="80" t="s">
        <v>259</v>
      </c>
      <c r="Q48" s="86" t="s">
        <v>266</v>
      </c>
    </row>
    <row r="49" spans="1:17" ht="22.5">
      <c r="A49" s="80" t="s">
        <v>158</v>
      </c>
      <c r="B49" s="80">
        <v>4</v>
      </c>
      <c r="C49" s="77" t="s">
        <v>65</v>
      </c>
      <c r="D49" s="84" t="s">
        <v>66</v>
      </c>
      <c r="E49" s="89">
        <v>3</v>
      </c>
      <c r="F49" s="89">
        <v>2</v>
      </c>
      <c r="G49" s="89">
        <v>1</v>
      </c>
      <c r="H49" s="89"/>
      <c r="I49" s="89"/>
      <c r="J49" s="89"/>
      <c r="K49" s="89">
        <v>48</v>
      </c>
      <c r="L49" s="90">
        <v>32</v>
      </c>
      <c r="M49" s="89">
        <v>16</v>
      </c>
      <c r="N49" s="99"/>
      <c r="O49" s="99"/>
      <c r="P49" s="80" t="s">
        <v>259</v>
      </c>
      <c r="Q49" s="86"/>
    </row>
    <row r="50" spans="1:17" ht="14.25">
      <c r="A50" s="80" t="s">
        <v>158</v>
      </c>
      <c r="B50" s="80">
        <v>4</v>
      </c>
      <c r="C50" s="87" t="s">
        <v>27</v>
      </c>
      <c r="D50" s="84" t="s">
        <v>28</v>
      </c>
      <c r="E50" s="86"/>
      <c r="F50" s="86"/>
      <c r="G50" s="86"/>
      <c r="H50" s="86"/>
      <c r="I50" s="86"/>
      <c r="J50" s="86"/>
      <c r="K50" s="86">
        <v>8</v>
      </c>
      <c r="L50" s="86">
        <v>8</v>
      </c>
      <c r="M50" s="86"/>
      <c r="N50" s="86"/>
      <c r="O50" s="86"/>
      <c r="P50" s="80" t="s">
        <v>259</v>
      </c>
      <c r="Q50" s="86"/>
    </row>
    <row r="51" spans="1:18" s="44" customFormat="1" ht="14.25">
      <c r="A51" s="80" t="s">
        <v>158</v>
      </c>
      <c r="B51" s="77" t="s">
        <v>67</v>
      </c>
      <c r="C51" s="77" t="s">
        <v>68</v>
      </c>
      <c r="D51" s="84" t="s">
        <v>69</v>
      </c>
      <c r="E51" s="80">
        <v>1</v>
      </c>
      <c r="F51" s="80"/>
      <c r="G51" s="80">
        <v>1</v>
      </c>
      <c r="H51" s="85"/>
      <c r="I51" s="80"/>
      <c r="J51" s="80"/>
      <c r="K51" s="80">
        <v>36</v>
      </c>
      <c r="L51" s="80"/>
      <c r="M51" s="80">
        <v>32</v>
      </c>
      <c r="N51" s="80"/>
      <c r="O51" s="92">
        <v>4</v>
      </c>
      <c r="P51" s="80" t="s">
        <v>259</v>
      </c>
      <c r="Q51" s="86" t="s">
        <v>316</v>
      </c>
      <c r="R51"/>
    </row>
    <row r="52" spans="1:17" ht="14.25">
      <c r="A52" s="80" t="s">
        <v>158</v>
      </c>
      <c r="B52" s="77" t="s">
        <v>67</v>
      </c>
      <c r="C52" s="87" t="s">
        <v>325</v>
      </c>
      <c r="D52" s="84" t="s">
        <v>312</v>
      </c>
      <c r="E52" s="148">
        <v>4</v>
      </c>
      <c r="F52" s="148">
        <v>3</v>
      </c>
      <c r="G52" s="148">
        <v>1</v>
      </c>
      <c r="H52" s="148"/>
      <c r="I52" s="148"/>
      <c r="J52" s="148"/>
      <c r="K52" s="149">
        <v>64</v>
      </c>
      <c r="L52" s="149">
        <v>48</v>
      </c>
      <c r="M52" s="149">
        <v>16</v>
      </c>
      <c r="N52" s="80"/>
      <c r="O52" s="92"/>
      <c r="P52" s="80" t="s">
        <v>262</v>
      </c>
      <c r="Q52" s="86"/>
    </row>
    <row r="53" spans="1:17" ht="14.25">
      <c r="A53" s="80" t="s">
        <v>158</v>
      </c>
      <c r="B53" s="77" t="s">
        <v>67</v>
      </c>
      <c r="C53" s="77" t="s">
        <v>18</v>
      </c>
      <c r="D53" s="84" t="s">
        <v>19</v>
      </c>
      <c r="E53" s="80"/>
      <c r="F53" s="80"/>
      <c r="G53" s="80"/>
      <c r="H53" s="80"/>
      <c r="I53" s="80"/>
      <c r="J53" s="80"/>
      <c r="K53" s="80">
        <v>16</v>
      </c>
      <c r="L53" s="80"/>
      <c r="M53" s="80"/>
      <c r="N53" s="80"/>
      <c r="O53" s="92">
        <v>16</v>
      </c>
      <c r="P53" s="80" t="s">
        <v>259</v>
      </c>
      <c r="Q53" s="86"/>
    </row>
    <row r="54" spans="1:17" ht="14.25">
      <c r="A54" s="80" t="s">
        <v>31</v>
      </c>
      <c r="B54" s="80">
        <v>4</v>
      </c>
      <c r="C54" s="77" t="s">
        <v>223</v>
      </c>
      <c r="D54" s="93" t="s">
        <v>71</v>
      </c>
      <c r="E54" s="80">
        <v>3</v>
      </c>
      <c r="F54" s="80">
        <v>3</v>
      </c>
      <c r="G54" s="80"/>
      <c r="H54" s="80"/>
      <c r="I54" s="80"/>
      <c r="J54" s="80"/>
      <c r="K54" s="80">
        <v>48</v>
      </c>
      <c r="L54" s="80">
        <v>48</v>
      </c>
      <c r="M54" s="80"/>
      <c r="N54" s="80"/>
      <c r="O54" s="92"/>
      <c r="P54" s="80" t="s">
        <v>262</v>
      </c>
      <c r="Q54" s="86"/>
    </row>
    <row r="55" spans="1:17" ht="14.25">
      <c r="A55" s="80" t="s">
        <v>31</v>
      </c>
      <c r="B55" s="80">
        <v>4</v>
      </c>
      <c r="C55" s="77" t="s">
        <v>224</v>
      </c>
      <c r="D55" s="93" t="s">
        <v>64</v>
      </c>
      <c r="E55" s="80">
        <v>2</v>
      </c>
      <c r="F55" s="80">
        <v>2</v>
      </c>
      <c r="G55" s="80"/>
      <c r="H55" s="80"/>
      <c r="I55" s="80"/>
      <c r="J55" s="80"/>
      <c r="K55" s="80">
        <v>32</v>
      </c>
      <c r="L55" s="80">
        <v>32</v>
      </c>
      <c r="M55" s="80"/>
      <c r="N55" s="80"/>
      <c r="O55" s="80"/>
      <c r="P55" s="80" t="s">
        <v>259</v>
      </c>
      <c r="Q55" s="86"/>
    </row>
    <row r="56" spans="1:17" ht="14.25">
      <c r="A56" s="80" t="s">
        <v>31</v>
      </c>
      <c r="B56" s="80">
        <v>4</v>
      </c>
      <c r="C56" s="77" t="s">
        <v>225</v>
      </c>
      <c r="D56" s="93" t="s">
        <v>268</v>
      </c>
      <c r="E56" s="80">
        <v>2</v>
      </c>
      <c r="F56" s="80">
        <v>1</v>
      </c>
      <c r="G56" s="80">
        <v>1</v>
      </c>
      <c r="H56" s="80"/>
      <c r="I56" s="80"/>
      <c r="J56" s="80"/>
      <c r="K56" s="80">
        <v>32</v>
      </c>
      <c r="L56" s="80">
        <v>16</v>
      </c>
      <c r="M56" s="80">
        <v>16</v>
      </c>
      <c r="N56" s="80"/>
      <c r="O56" s="92"/>
      <c r="P56" s="80" t="s">
        <v>262</v>
      </c>
      <c r="Q56" s="86"/>
    </row>
    <row r="57" spans="1:17" ht="14.25">
      <c r="A57" s="80" t="s">
        <v>31</v>
      </c>
      <c r="B57" s="80">
        <v>4</v>
      </c>
      <c r="C57" s="77" t="s">
        <v>226</v>
      </c>
      <c r="D57" s="93" t="s">
        <v>73</v>
      </c>
      <c r="E57" s="80">
        <v>2</v>
      </c>
      <c r="F57" s="80">
        <v>2</v>
      </c>
      <c r="G57" s="80"/>
      <c r="H57" s="80"/>
      <c r="I57" s="80"/>
      <c r="J57" s="80"/>
      <c r="K57" s="80">
        <v>32</v>
      </c>
      <c r="L57" s="80">
        <v>32</v>
      </c>
      <c r="M57" s="80"/>
      <c r="N57" s="80"/>
      <c r="O57" s="92"/>
      <c r="P57" s="80" t="s">
        <v>262</v>
      </c>
      <c r="Q57" s="86"/>
    </row>
    <row r="58" spans="1:17" ht="14.25">
      <c r="A58" s="80" t="s">
        <v>31</v>
      </c>
      <c r="B58" s="80">
        <v>4</v>
      </c>
      <c r="C58" s="77" t="s">
        <v>227</v>
      </c>
      <c r="D58" s="93" t="s">
        <v>72</v>
      </c>
      <c r="E58" s="80">
        <v>2</v>
      </c>
      <c r="F58" s="80">
        <v>2</v>
      </c>
      <c r="G58" s="80"/>
      <c r="H58" s="80"/>
      <c r="I58" s="80"/>
      <c r="J58" s="80"/>
      <c r="K58" s="80">
        <v>32</v>
      </c>
      <c r="L58" s="80">
        <v>32</v>
      </c>
      <c r="M58" s="80"/>
      <c r="N58" s="80"/>
      <c r="O58" s="92"/>
      <c r="P58" s="80" t="s">
        <v>259</v>
      </c>
      <c r="Q58" s="86"/>
    </row>
    <row r="59" spans="1:17" ht="14.25">
      <c r="A59" s="80" t="s">
        <v>31</v>
      </c>
      <c r="B59" s="80">
        <v>4</v>
      </c>
      <c r="C59" s="77" t="s">
        <v>228</v>
      </c>
      <c r="D59" s="93" t="s">
        <v>229</v>
      </c>
      <c r="E59" s="80">
        <v>3</v>
      </c>
      <c r="F59" s="80">
        <v>3</v>
      </c>
      <c r="G59" s="80"/>
      <c r="H59" s="80"/>
      <c r="I59" s="80"/>
      <c r="J59" s="80"/>
      <c r="K59" s="80">
        <v>48</v>
      </c>
      <c r="L59" s="80">
        <v>48</v>
      </c>
      <c r="M59" s="80"/>
      <c r="N59" s="80"/>
      <c r="O59" s="92"/>
      <c r="P59" s="80" t="s">
        <v>259</v>
      </c>
      <c r="Q59" s="86"/>
    </row>
    <row r="60" spans="1:17" ht="14.25">
      <c r="A60" s="80" t="s">
        <v>267</v>
      </c>
      <c r="B60" s="80">
        <v>4</v>
      </c>
      <c r="C60" s="80"/>
      <c r="D60" s="107" t="s">
        <v>212</v>
      </c>
      <c r="E60" s="80">
        <v>2</v>
      </c>
      <c r="F60" s="80">
        <v>2</v>
      </c>
      <c r="G60" s="80"/>
      <c r="H60" s="80"/>
      <c r="I60" s="80"/>
      <c r="J60" s="80"/>
      <c r="K60" s="80">
        <v>32</v>
      </c>
      <c r="L60" s="80">
        <v>32</v>
      </c>
      <c r="M60" s="80"/>
      <c r="N60" s="80"/>
      <c r="O60" s="92"/>
      <c r="P60" s="80" t="s">
        <v>259</v>
      </c>
      <c r="Q60" s="86"/>
    </row>
    <row r="61" spans="1:17" ht="22.5">
      <c r="A61" s="101" t="s">
        <v>8</v>
      </c>
      <c r="B61" s="101" t="s">
        <v>269</v>
      </c>
      <c r="C61" s="103" t="s">
        <v>317</v>
      </c>
      <c r="D61" s="102" t="s">
        <v>270</v>
      </c>
      <c r="E61" s="101">
        <v>1</v>
      </c>
      <c r="F61" s="101"/>
      <c r="G61" s="101"/>
      <c r="H61" s="101"/>
      <c r="I61" s="101">
        <v>1</v>
      </c>
      <c r="J61" s="101"/>
      <c r="K61" s="101"/>
      <c r="L61" s="101"/>
      <c r="M61" s="101"/>
      <c r="N61" s="101"/>
      <c r="O61" s="104"/>
      <c r="P61" s="80" t="s">
        <v>259</v>
      </c>
      <c r="Q61" s="102" t="s">
        <v>43</v>
      </c>
    </row>
    <row r="62" spans="1:17" ht="14.25">
      <c r="A62" s="101" t="s">
        <v>8</v>
      </c>
      <c r="B62" s="101" t="s">
        <v>269</v>
      </c>
      <c r="C62" s="103"/>
      <c r="D62" s="100" t="s">
        <v>263</v>
      </c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4"/>
      <c r="P62" s="80" t="s">
        <v>259</v>
      </c>
      <c r="Q62" s="86" t="s">
        <v>260</v>
      </c>
    </row>
    <row r="63" spans="1:18" s="50" customFormat="1" ht="14.25">
      <c r="A63" s="6"/>
      <c r="B63" s="6">
        <v>4</v>
      </c>
      <c r="C63" s="187" t="s">
        <v>39</v>
      </c>
      <c r="D63" s="187"/>
      <c r="E63" s="6">
        <f aca="true" t="shared" si="3" ref="E63:O63">SUM(E48:E62)</f>
        <v>27</v>
      </c>
      <c r="F63" s="6">
        <f t="shared" si="3"/>
        <v>20</v>
      </c>
      <c r="G63" s="6">
        <f t="shared" si="3"/>
        <v>4</v>
      </c>
      <c r="H63" s="6">
        <f t="shared" si="3"/>
        <v>0</v>
      </c>
      <c r="I63" s="6">
        <f t="shared" si="3"/>
        <v>3</v>
      </c>
      <c r="J63" s="6">
        <f t="shared" si="3"/>
        <v>0</v>
      </c>
      <c r="K63" s="6">
        <f t="shared" si="3"/>
        <v>428</v>
      </c>
      <c r="L63" s="6">
        <f t="shared" si="3"/>
        <v>328</v>
      </c>
      <c r="M63" s="6">
        <f t="shared" si="3"/>
        <v>80</v>
      </c>
      <c r="N63" s="6">
        <f t="shared" si="3"/>
        <v>0</v>
      </c>
      <c r="O63" s="6">
        <f t="shared" si="3"/>
        <v>20</v>
      </c>
      <c r="P63" s="6"/>
      <c r="Q63" s="18"/>
      <c r="R63"/>
    </row>
    <row r="64" spans="1:17" ht="14.25">
      <c r="A64" s="80" t="s">
        <v>158</v>
      </c>
      <c r="B64" s="101">
        <v>5</v>
      </c>
      <c r="C64" s="87" t="s">
        <v>84</v>
      </c>
      <c r="D64" s="84" t="s">
        <v>85</v>
      </c>
      <c r="E64" s="108">
        <v>2</v>
      </c>
      <c r="F64" s="108">
        <v>1.5</v>
      </c>
      <c r="G64" s="108">
        <v>0.5</v>
      </c>
      <c r="H64" s="108"/>
      <c r="I64" s="108"/>
      <c r="J64" s="108"/>
      <c r="K64" s="108">
        <v>32</v>
      </c>
      <c r="L64" s="109">
        <v>24</v>
      </c>
      <c r="M64" s="108">
        <v>8</v>
      </c>
      <c r="N64" s="86"/>
      <c r="O64" s="86"/>
      <c r="P64" s="80" t="s">
        <v>259</v>
      </c>
      <c r="Q64" s="86"/>
    </row>
    <row r="65" spans="1:17" ht="14.25">
      <c r="A65" s="80" t="s">
        <v>158</v>
      </c>
      <c r="B65" s="77" t="s">
        <v>74</v>
      </c>
      <c r="C65" s="77" t="s">
        <v>18</v>
      </c>
      <c r="D65" s="84" t="s">
        <v>19</v>
      </c>
      <c r="E65" s="80"/>
      <c r="F65" s="80"/>
      <c r="G65" s="80"/>
      <c r="H65" s="80"/>
      <c r="I65" s="80"/>
      <c r="J65" s="80"/>
      <c r="K65" s="80">
        <v>16</v>
      </c>
      <c r="L65" s="80"/>
      <c r="M65" s="80"/>
      <c r="N65" s="80"/>
      <c r="O65" s="92">
        <v>16</v>
      </c>
      <c r="P65" s="80" t="s">
        <v>259</v>
      </c>
      <c r="Q65" s="86"/>
    </row>
    <row r="66" spans="1:17" ht="14.25">
      <c r="A66" s="80" t="s">
        <v>267</v>
      </c>
      <c r="B66" s="80">
        <v>5</v>
      </c>
      <c r="C66" s="86"/>
      <c r="D66" s="107" t="s">
        <v>212</v>
      </c>
      <c r="E66" s="80">
        <v>2</v>
      </c>
      <c r="F66" s="80">
        <v>2</v>
      </c>
      <c r="G66" s="80"/>
      <c r="H66" s="80"/>
      <c r="I66" s="80"/>
      <c r="J66" s="80"/>
      <c r="K66" s="80">
        <v>32</v>
      </c>
      <c r="L66" s="80">
        <v>32</v>
      </c>
      <c r="M66" s="80"/>
      <c r="N66" s="80"/>
      <c r="O66" s="92"/>
      <c r="P66" s="80" t="s">
        <v>259</v>
      </c>
      <c r="Q66" s="86"/>
    </row>
    <row r="67" spans="1:17" ht="14.25">
      <c r="A67" s="78" t="s">
        <v>31</v>
      </c>
      <c r="B67" s="78">
        <v>5</v>
      </c>
      <c r="C67" s="77" t="s">
        <v>230</v>
      </c>
      <c r="D67" s="110" t="s">
        <v>75</v>
      </c>
      <c r="E67" s="78">
        <v>4</v>
      </c>
      <c r="F67" s="80">
        <v>4</v>
      </c>
      <c r="G67" s="80"/>
      <c r="H67" s="80"/>
      <c r="I67" s="80"/>
      <c r="J67" s="80"/>
      <c r="K67" s="80">
        <v>64</v>
      </c>
      <c r="L67" s="80">
        <v>64</v>
      </c>
      <c r="M67" s="80"/>
      <c r="N67" s="80"/>
      <c r="O67" s="92"/>
      <c r="P67" s="80" t="s">
        <v>262</v>
      </c>
      <c r="Q67" s="86"/>
    </row>
    <row r="68" spans="1:17" ht="14.25">
      <c r="A68" s="80" t="s">
        <v>31</v>
      </c>
      <c r="B68" s="80">
        <v>5</v>
      </c>
      <c r="C68" s="77" t="s">
        <v>77</v>
      </c>
      <c r="D68" s="93" t="s">
        <v>87</v>
      </c>
      <c r="E68" s="80">
        <v>2</v>
      </c>
      <c r="F68" s="86">
        <v>2</v>
      </c>
      <c r="G68" s="86"/>
      <c r="H68" s="86"/>
      <c r="I68" s="86"/>
      <c r="J68" s="86"/>
      <c r="K68" s="86">
        <v>32</v>
      </c>
      <c r="L68" s="86">
        <v>32</v>
      </c>
      <c r="M68" s="86"/>
      <c r="N68" s="86"/>
      <c r="O68" s="86"/>
      <c r="P68" s="80" t="s">
        <v>259</v>
      </c>
      <c r="Q68" s="86"/>
    </row>
    <row r="69" spans="1:17" ht="14.25">
      <c r="A69" s="80" t="s">
        <v>31</v>
      </c>
      <c r="B69" s="80">
        <v>5</v>
      </c>
      <c r="C69" s="77" t="s">
        <v>231</v>
      </c>
      <c r="D69" s="93" t="s">
        <v>271</v>
      </c>
      <c r="E69" s="80">
        <v>2</v>
      </c>
      <c r="F69" s="80">
        <v>1</v>
      </c>
      <c r="G69" s="80">
        <v>1</v>
      </c>
      <c r="H69" s="80"/>
      <c r="I69" s="80"/>
      <c r="J69" s="80"/>
      <c r="K69" s="80">
        <v>32</v>
      </c>
      <c r="L69" s="80">
        <v>16</v>
      </c>
      <c r="M69" s="80">
        <v>16</v>
      </c>
      <c r="N69" s="80"/>
      <c r="O69" s="92"/>
      <c r="P69" s="80" t="s">
        <v>259</v>
      </c>
      <c r="Q69" s="86"/>
    </row>
    <row r="70" spans="1:17" ht="14.25">
      <c r="A70" s="80" t="s">
        <v>80</v>
      </c>
      <c r="B70" s="80">
        <v>5</v>
      </c>
      <c r="C70" s="77" t="s">
        <v>232</v>
      </c>
      <c r="D70" s="93" t="s">
        <v>81</v>
      </c>
      <c r="E70" s="80">
        <v>2</v>
      </c>
      <c r="F70" s="80">
        <v>2</v>
      </c>
      <c r="G70" s="80"/>
      <c r="H70" s="80"/>
      <c r="I70" s="80"/>
      <c r="J70" s="80"/>
      <c r="K70" s="80">
        <v>32</v>
      </c>
      <c r="L70" s="80">
        <v>32</v>
      </c>
      <c r="M70" s="80"/>
      <c r="N70" s="80"/>
      <c r="O70" s="92"/>
      <c r="P70" s="80" t="s">
        <v>259</v>
      </c>
      <c r="Q70" s="153" t="s">
        <v>233</v>
      </c>
    </row>
    <row r="71" spans="1:17" ht="14.25">
      <c r="A71" s="80" t="s">
        <v>80</v>
      </c>
      <c r="B71" s="80">
        <v>5</v>
      </c>
      <c r="C71" s="77" t="s">
        <v>234</v>
      </c>
      <c r="D71" s="93" t="s">
        <v>235</v>
      </c>
      <c r="E71" s="80">
        <v>2</v>
      </c>
      <c r="F71" s="80">
        <v>2</v>
      </c>
      <c r="G71" s="80"/>
      <c r="H71" s="80"/>
      <c r="I71" s="80"/>
      <c r="J71" s="80"/>
      <c r="K71" s="80">
        <v>32</v>
      </c>
      <c r="L71" s="80">
        <v>32</v>
      </c>
      <c r="M71" s="80"/>
      <c r="N71" s="80"/>
      <c r="O71" s="92"/>
      <c r="P71" s="80" t="s">
        <v>259</v>
      </c>
      <c r="Q71" s="154"/>
    </row>
    <row r="72" spans="1:17" ht="14.25">
      <c r="A72" s="80" t="s">
        <v>80</v>
      </c>
      <c r="B72" s="80">
        <v>5</v>
      </c>
      <c r="C72" s="77" t="s">
        <v>236</v>
      </c>
      <c r="D72" s="93" t="s">
        <v>237</v>
      </c>
      <c r="E72" s="80">
        <v>2</v>
      </c>
      <c r="F72" s="80">
        <v>2</v>
      </c>
      <c r="G72" s="80"/>
      <c r="H72" s="80"/>
      <c r="I72" s="80"/>
      <c r="J72" s="80"/>
      <c r="K72" s="80">
        <v>32</v>
      </c>
      <c r="L72" s="80">
        <v>32</v>
      </c>
      <c r="M72" s="80"/>
      <c r="N72" s="80"/>
      <c r="O72" s="92"/>
      <c r="P72" s="80" t="s">
        <v>259</v>
      </c>
      <c r="Q72" s="154"/>
    </row>
    <row r="73" spans="1:17" ht="14.25">
      <c r="A73" s="80" t="s">
        <v>80</v>
      </c>
      <c r="B73" s="80">
        <v>5</v>
      </c>
      <c r="C73" s="77" t="s">
        <v>238</v>
      </c>
      <c r="D73" s="93" t="s">
        <v>82</v>
      </c>
      <c r="E73" s="80">
        <v>2</v>
      </c>
      <c r="F73" s="80">
        <v>2</v>
      </c>
      <c r="G73" s="80"/>
      <c r="H73" s="80"/>
      <c r="I73" s="80"/>
      <c r="J73" s="80"/>
      <c r="K73" s="80">
        <v>32</v>
      </c>
      <c r="L73" s="80">
        <v>32</v>
      </c>
      <c r="M73" s="80"/>
      <c r="N73" s="80"/>
      <c r="O73" s="92"/>
      <c r="P73" s="80" t="s">
        <v>259</v>
      </c>
      <c r="Q73" s="155"/>
    </row>
    <row r="74" spans="1:17" ht="14.25">
      <c r="A74" s="80" t="s">
        <v>76</v>
      </c>
      <c r="B74" s="80">
        <v>5</v>
      </c>
      <c r="C74" s="77" t="s">
        <v>239</v>
      </c>
      <c r="D74" s="93" t="s">
        <v>115</v>
      </c>
      <c r="E74" s="80">
        <v>3</v>
      </c>
      <c r="F74" s="80">
        <v>3</v>
      </c>
      <c r="G74" s="80"/>
      <c r="H74" s="80"/>
      <c r="I74" s="80"/>
      <c r="J74" s="80"/>
      <c r="K74" s="80">
        <v>48</v>
      </c>
      <c r="L74" s="80">
        <v>48</v>
      </c>
      <c r="M74" s="80"/>
      <c r="N74" s="80"/>
      <c r="O74" s="92"/>
      <c r="P74" s="80" t="s">
        <v>262</v>
      </c>
      <c r="Q74" s="86"/>
    </row>
    <row r="75" spans="1:17" ht="14.25">
      <c r="A75" s="80" t="s">
        <v>76</v>
      </c>
      <c r="B75" s="80">
        <v>5</v>
      </c>
      <c r="C75" s="77" t="s">
        <v>79</v>
      </c>
      <c r="D75" s="93" t="s">
        <v>78</v>
      </c>
      <c r="E75" s="80">
        <v>3</v>
      </c>
      <c r="F75" s="80">
        <v>3</v>
      </c>
      <c r="G75" s="80"/>
      <c r="H75" s="80"/>
      <c r="I75" s="80"/>
      <c r="J75" s="80"/>
      <c r="K75" s="80">
        <v>48</v>
      </c>
      <c r="L75" s="80">
        <v>48</v>
      </c>
      <c r="M75" s="80"/>
      <c r="N75" s="80"/>
      <c r="O75" s="92"/>
      <c r="P75" s="80" t="s">
        <v>259</v>
      </c>
      <c r="Q75" s="86"/>
    </row>
    <row r="76" spans="1:18" s="50" customFormat="1" ht="14.25">
      <c r="A76" s="6"/>
      <c r="B76" s="69">
        <v>5</v>
      </c>
      <c r="C76" s="189" t="s">
        <v>39</v>
      </c>
      <c r="D76" s="189"/>
      <c r="E76" s="69">
        <f>SUM(E64:E71,E74:E75)</f>
        <v>22</v>
      </c>
      <c r="F76" s="69">
        <f aca="true" t="shared" si="4" ref="F76:O76">SUM(F64:F71,F74:F75)</f>
        <v>20.5</v>
      </c>
      <c r="G76" s="69">
        <f t="shared" si="4"/>
        <v>1.5</v>
      </c>
      <c r="H76" s="69">
        <f t="shared" si="4"/>
        <v>0</v>
      </c>
      <c r="I76" s="69">
        <f t="shared" si="4"/>
        <v>0</v>
      </c>
      <c r="J76" s="69">
        <f t="shared" si="4"/>
        <v>0</v>
      </c>
      <c r="K76" s="69">
        <f t="shared" si="4"/>
        <v>368</v>
      </c>
      <c r="L76" s="69">
        <f t="shared" si="4"/>
        <v>328</v>
      </c>
      <c r="M76" s="69">
        <f t="shared" si="4"/>
        <v>24</v>
      </c>
      <c r="N76" s="69">
        <f t="shared" si="4"/>
        <v>0</v>
      </c>
      <c r="O76" s="69">
        <f t="shared" si="4"/>
        <v>16</v>
      </c>
      <c r="P76" s="69"/>
      <c r="Q76" s="111"/>
      <c r="R76"/>
    </row>
    <row r="77" spans="1:17" ht="14.25">
      <c r="A77" s="80" t="s">
        <v>158</v>
      </c>
      <c r="B77" s="80">
        <v>6</v>
      </c>
      <c r="C77" s="87" t="s">
        <v>27</v>
      </c>
      <c r="D77" s="84" t="s">
        <v>28</v>
      </c>
      <c r="E77" s="86">
        <v>2</v>
      </c>
      <c r="F77" s="86">
        <v>2</v>
      </c>
      <c r="G77" s="86"/>
      <c r="H77" s="86"/>
      <c r="I77" s="86"/>
      <c r="J77" s="86"/>
      <c r="K77" s="86">
        <v>16</v>
      </c>
      <c r="L77" s="86">
        <v>16</v>
      </c>
      <c r="M77" s="86"/>
      <c r="N77" s="86"/>
      <c r="O77" s="86"/>
      <c r="P77" s="80" t="s">
        <v>259</v>
      </c>
      <c r="Q77" s="86"/>
    </row>
    <row r="78" spans="1:17" ht="14.25">
      <c r="A78" s="80" t="s">
        <v>158</v>
      </c>
      <c r="B78" s="77" t="s">
        <v>83</v>
      </c>
      <c r="C78" s="77" t="s">
        <v>18</v>
      </c>
      <c r="D78" s="84" t="s">
        <v>19</v>
      </c>
      <c r="E78" s="80">
        <v>2</v>
      </c>
      <c r="F78" s="80">
        <v>2</v>
      </c>
      <c r="G78" s="80"/>
      <c r="H78" s="80"/>
      <c r="I78" s="80"/>
      <c r="J78" s="80"/>
      <c r="K78" s="80">
        <v>16</v>
      </c>
      <c r="L78" s="80"/>
      <c r="M78" s="80"/>
      <c r="N78" s="80"/>
      <c r="O78" s="92">
        <v>16</v>
      </c>
      <c r="P78" s="80" t="s">
        <v>259</v>
      </c>
      <c r="Q78" s="86"/>
    </row>
    <row r="79" spans="1:17" ht="14.25">
      <c r="A79" s="80" t="s">
        <v>267</v>
      </c>
      <c r="B79" s="80">
        <v>6</v>
      </c>
      <c r="C79" s="87"/>
      <c r="D79" s="107" t="s">
        <v>212</v>
      </c>
      <c r="E79" s="86">
        <v>2</v>
      </c>
      <c r="F79" s="86">
        <v>2</v>
      </c>
      <c r="G79" s="86"/>
      <c r="H79" s="86"/>
      <c r="I79" s="86"/>
      <c r="J79" s="86"/>
      <c r="K79" s="86">
        <v>32</v>
      </c>
      <c r="L79" s="86">
        <v>32</v>
      </c>
      <c r="M79" s="86"/>
      <c r="N79" s="86"/>
      <c r="O79" s="86"/>
      <c r="P79" s="80" t="s">
        <v>259</v>
      </c>
      <c r="Q79" s="86"/>
    </row>
    <row r="80" spans="1:17" ht="14.25">
      <c r="A80" s="80" t="s">
        <v>31</v>
      </c>
      <c r="B80" s="80">
        <v>6</v>
      </c>
      <c r="C80" s="77" t="s">
        <v>90</v>
      </c>
      <c r="D80" s="84" t="s">
        <v>89</v>
      </c>
      <c r="E80" s="80">
        <v>3</v>
      </c>
      <c r="F80" s="86">
        <v>3</v>
      </c>
      <c r="G80" s="86"/>
      <c r="H80" s="86"/>
      <c r="I80" s="86"/>
      <c r="J80" s="86"/>
      <c r="K80" s="86">
        <v>48</v>
      </c>
      <c r="L80" s="86">
        <v>48</v>
      </c>
      <c r="M80" s="86"/>
      <c r="N80" s="86"/>
      <c r="O80" s="86"/>
      <c r="P80" s="80" t="s">
        <v>262</v>
      </c>
      <c r="Q80" s="86"/>
    </row>
    <row r="81" spans="1:17" ht="14.25">
      <c r="A81" s="80" t="s">
        <v>31</v>
      </c>
      <c r="B81" s="80">
        <v>6</v>
      </c>
      <c r="C81" s="77" t="s">
        <v>240</v>
      </c>
      <c r="D81" s="93" t="s">
        <v>86</v>
      </c>
      <c r="E81" s="80">
        <v>2</v>
      </c>
      <c r="F81" s="80">
        <v>1</v>
      </c>
      <c r="G81" s="80">
        <v>1</v>
      </c>
      <c r="H81" s="80"/>
      <c r="I81" s="80"/>
      <c r="J81" s="80"/>
      <c r="K81" s="80">
        <v>32</v>
      </c>
      <c r="L81" s="80">
        <v>16</v>
      </c>
      <c r="M81" s="80">
        <v>16</v>
      </c>
      <c r="N81" s="80"/>
      <c r="O81" s="92"/>
      <c r="P81" s="80" t="s">
        <v>262</v>
      </c>
      <c r="Q81" s="86"/>
    </row>
    <row r="82" spans="1:17" ht="14.25">
      <c r="A82" s="80" t="s">
        <v>31</v>
      </c>
      <c r="B82" s="80">
        <v>6</v>
      </c>
      <c r="C82" s="77" t="s">
        <v>241</v>
      </c>
      <c r="D82" s="84" t="s">
        <v>88</v>
      </c>
      <c r="E82" s="80">
        <v>2</v>
      </c>
      <c r="F82" s="86">
        <v>2</v>
      </c>
      <c r="G82" s="86"/>
      <c r="H82" s="86"/>
      <c r="I82" s="86"/>
      <c r="J82" s="86"/>
      <c r="K82" s="86">
        <v>32</v>
      </c>
      <c r="L82" s="86">
        <v>32</v>
      </c>
      <c r="M82" s="86"/>
      <c r="N82" s="86"/>
      <c r="O82" s="86"/>
      <c r="P82" s="80" t="s">
        <v>262</v>
      </c>
      <c r="Q82" s="86"/>
    </row>
    <row r="83" spans="1:17" ht="14.25">
      <c r="A83" s="80" t="s">
        <v>76</v>
      </c>
      <c r="B83" s="80">
        <v>6</v>
      </c>
      <c r="C83" s="103" t="s">
        <v>273</v>
      </c>
      <c r="D83" s="84" t="s">
        <v>91</v>
      </c>
      <c r="E83" s="80">
        <v>2</v>
      </c>
      <c r="F83" s="86">
        <v>2</v>
      </c>
      <c r="G83" s="86"/>
      <c r="H83" s="86"/>
      <c r="I83" s="86"/>
      <c r="J83" s="86"/>
      <c r="K83" s="86">
        <v>32</v>
      </c>
      <c r="L83" s="86">
        <v>32</v>
      </c>
      <c r="M83" s="86"/>
      <c r="N83" s="86"/>
      <c r="O83" s="86"/>
      <c r="P83" s="80" t="s">
        <v>259</v>
      </c>
      <c r="Q83" s="86"/>
    </row>
    <row r="84" spans="1:17" ht="14.25">
      <c r="A84" s="80" t="s">
        <v>80</v>
      </c>
      <c r="B84" s="80">
        <v>6</v>
      </c>
      <c r="C84" s="77" t="s">
        <v>95</v>
      </c>
      <c r="D84" s="84" t="s">
        <v>242</v>
      </c>
      <c r="E84" s="80">
        <v>2</v>
      </c>
      <c r="F84" s="86">
        <v>2</v>
      </c>
      <c r="G84" s="86"/>
      <c r="H84" s="86"/>
      <c r="I84" s="86"/>
      <c r="J84" s="86"/>
      <c r="K84" s="86">
        <v>32</v>
      </c>
      <c r="L84" s="86">
        <v>32</v>
      </c>
      <c r="M84" s="86"/>
      <c r="N84" s="86"/>
      <c r="O84" s="86"/>
      <c r="P84" s="80" t="s">
        <v>259</v>
      </c>
      <c r="Q84" s="153" t="s">
        <v>233</v>
      </c>
    </row>
    <row r="85" spans="1:17" ht="14.25">
      <c r="A85" s="80" t="s">
        <v>80</v>
      </c>
      <c r="B85" s="80">
        <v>6</v>
      </c>
      <c r="C85" s="77" t="s">
        <v>243</v>
      </c>
      <c r="D85" s="84" t="s">
        <v>94</v>
      </c>
      <c r="E85" s="80">
        <v>2</v>
      </c>
      <c r="F85" s="86">
        <v>2</v>
      </c>
      <c r="G85" s="86"/>
      <c r="H85" s="86"/>
      <c r="I85" s="86"/>
      <c r="J85" s="86"/>
      <c r="K85" s="86">
        <v>32</v>
      </c>
      <c r="L85" s="86">
        <v>32</v>
      </c>
      <c r="M85" s="86"/>
      <c r="N85" s="86"/>
      <c r="O85" s="86"/>
      <c r="P85" s="80" t="s">
        <v>259</v>
      </c>
      <c r="Q85" s="154"/>
    </row>
    <row r="86" spans="1:17" ht="14.25">
      <c r="A86" s="80" t="s">
        <v>80</v>
      </c>
      <c r="B86" s="80">
        <v>6</v>
      </c>
      <c r="C86" s="151" t="s">
        <v>318</v>
      </c>
      <c r="D86" s="84" t="s">
        <v>92</v>
      </c>
      <c r="E86" s="80">
        <v>2</v>
      </c>
      <c r="F86" s="86">
        <v>2</v>
      </c>
      <c r="G86" s="86"/>
      <c r="H86" s="86"/>
      <c r="I86" s="86"/>
      <c r="J86" s="86"/>
      <c r="K86" s="86">
        <v>32</v>
      </c>
      <c r="L86" s="86">
        <v>32</v>
      </c>
      <c r="M86" s="86"/>
      <c r="N86" s="86"/>
      <c r="O86" s="86"/>
      <c r="P86" s="80" t="s">
        <v>259</v>
      </c>
      <c r="Q86" s="154"/>
    </row>
    <row r="87" spans="1:17" ht="14.25">
      <c r="A87" s="80" t="s">
        <v>80</v>
      </c>
      <c r="B87" s="80">
        <v>6</v>
      </c>
      <c r="C87" s="77" t="s">
        <v>272</v>
      </c>
      <c r="D87" s="84" t="s">
        <v>93</v>
      </c>
      <c r="E87" s="80">
        <v>2</v>
      </c>
      <c r="F87" s="86">
        <v>2</v>
      </c>
      <c r="G87" s="86"/>
      <c r="H87" s="86"/>
      <c r="I87" s="86"/>
      <c r="J87" s="86"/>
      <c r="K87" s="86">
        <v>32</v>
      </c>
      <c r="L87" s="86">
        <v>32</v>
      </c>
      <c r="M87" s="86"/>
      <c r="N87" s="86"/>
      <c r="O87" s="86"/>
      <c r="P87" s="80" t="s">
        <v>259</v>
      </c>
      <c r="Q87" s="155"/>
    </row>
    <row r="88" spans="1:18" s="50" customFormat="1" ht="14.25">
      <c r="A88" s="71"/>
      <c r="B88" s="72">
        <v>6</v>
      </c>
      <c r="C88" s="200" t="s">
        <v>39</v>
      </c>
      <c r="D88" s="200"/>
      <c r="E88" s="72">
        <f>SUM(E77:E85)</f>
        <v>19</v>
      </c>
      <c r="F88" s="72">
        <f aca="true" t="shared" si="5" ref="F88:O88">SUM(F77:F85)</f>
        <v>18</v>
      </c>
      <c r="G88" s="72">
        <f t="shared" si="5"/>
        <v>1</v>
      </c>
      <c r="H88" s="72">
        <f t="shared" si="5"/>
        <v>0</v>
      </c>
      <c r="I88" s="72">
        <f t="shared" si="5"/>
        <v>0</v>
      </c>
      <c r="J88" s="72">
        <f t="shared" si="5"/>
        <v>0</v>
      </c>
      <c r="K88" s="72">
        <f t="shared" si="5"/>
        <v>272</v>
      </c>
      <c r="L88" s="72">
        <f t="shared" si="5"/>
        <v>240</v>
      </c>
      <c r="M88" s="72">
        <f t="shared" si="5"/>
        <v>16</v>
      </c>
      <c r="N88" s="72">
        <f t="shared" si="5"/>
        <v>0</v>
      </c>
      <c r="O88" s="72">
        <f t="shared" si="5"/>
        <v>16</v>
      </c>
      <c r="P88" s="73"/>
      <c r="Q88" s="112"/>
      <c r="R88"/>
    </row>
    <row r="89" spans="1:17" ht="14.25">
      <c r="A89" s="80" t="s">
        <v>31</v>
      </c>
      <c r="B89" s="80">
        <v>7</v>
      </c>
      <c r="C89" s="113" t="s">
        <v>274</v>
      </c>
      <c r="D89" s="93" t="s">
        <v>96</v>
      </c>
      <c r="E89" s="80">
        <v>2</v>
      </c>
      <c r="F89" s="80">
        <v>1</v>
      </c>
      <c r="G89" s="80">
        <v>1</v>
      </c>
      <c r="H89" s="80"/>
      <c r="I89" s="80"/>
      <c r="J89" s="80"/>
      <c r="K89" s="80">
        <v>32</v>
      </c>
      <c r="L89" s="80">
        <v>16</v>
      </c>
      <c r="M89" s="80">
        <v>16</v>
      </c>
      <c r="N89" s="80"/>
      <c r="O89" s="92"/>
      <c r="P89" s="80" t="s">
        <v>259</v>
      </c>
      <c r="Q89" s="86"/>
    </row>
    <row r="90" spans="1:17" ht="14.25">
      <c r="A90" s="80" t="s">
        <v>80</v>
      </c>
      <c r="B90" s="80">
        <v>7</v>
      </c>
      <c r="C90" s="113" t="s">
        <v>275</v>
      </c>
      <c r="D90" s="93" t="s">
        <v>244</v>
      </c>
      <c r="E90" s="80">
        <v>2</v>
      </c>
      <c r="F90" s="80">
        <v>2</v>
      </c>
      <c r="G90" s="80"/>
      <c r="H90" s="80"/>
      <c r="I90" s="80"/>
      <c r="J90" s="80"/>
      <c r="K90" s="80">
        <v>32</v>
      </c>
      <c r="L90" s="80">
        <v>32</v>
      </c>
      <c r="M90" s="80"/>
      <c r="N90" s="80"/>
      <c r="O90" s="92"/>
      <c r="P90" s="80" t="s">
        <v>259</v>
      </c>
      <c r="Q90" s="153" t="s">
        <v>245</v>
      </c>
    </row>
    <row r="91" spans="1:17" ht="14.25">
      <c r="A91" s="80" t="s">
        <v>80</v>
      </c>
      <c r="B91" s="80">
        <v>7</v>
      </c>
      <c r="C91" s="87" t="s">
        <v>246</v>
      </c>
      <c r="D91" s="93" t="s">
        <v>101</v>
      </c>
      <c r="E91" s="80">
        <v>2</v>
      </c>
      <c r="F91" s="80">
        <v>2</v>
      </c>
      <c r="G91" s="80"/>
      <c r="H91" s="80"/>
      <c r="I91" s="80"/>
      <c r="J91" s="80"/>
      <c r="K91" s="80">
        <v>32</v>
      </c>
      <c r="L91" s="80">
        <v>32</v>
      </c>
      <c r="M91" s="80"/>
      <c r="N91" s="80"/>
      <c r="O91" s="92"/>
      <c r="P91" s="80" t="s">
        <v>259</v>
      </c>
      <c r="Q91" s="154"/>
    </row>
    <row r="92" spans="1:17" ht="14.25">
      <c r="A92" s="80" t="s">
        <v>80</v>
      </c>
      <c r="B92" s="80">
        <v>7</v>
      </c>
      <c r="C92" s="87" t="s">
        <v>247</v>
      </c>
      <c r="D92" s="93" t="s">
        <v>99</v>
      </c>
      <c r="E92" s="80">
        <v>2</v>
      </c>
      <c r="F92" s="80">
        <v>2</v>
      </c>
      <c r="G92" s="80"/>
      <c r="H92" s="80"/>
      <c r="I92" s="80"/>
      <c r="J92" s="80"/>
      <c r="K92" s="80">
        <v>32</v>
      </c>
      <c r="L92" s="80">
        <v>32</v>
      </c>
      <c r="M92" s="80"/>
      <c r="N92" s="80"/>
      <c r="O92" s="92"/>
      <c r="P92" s="80" t="s">
        <v>259</v>
      </c>
      <c r="Q92" s="154"/>
    </row>
    <row r="93" spans="1:17" ht="14.25">
      <c r="A93" s="80" t="s">
        <v>80</v>
      </c>
      <c r="B93" s="80">
        <v>7</v>
      </c>
      <c r="C93" s="87" t="s">
        <v>248</v>
      </c>
      <c r="D93" s="93" t="s">
        <v>100</v>
      </c>
      <c r="E93" s="80">
        <v>2</v>
      </c>
      <c r="F93" s="80">
        <v>2</v>
      </c>
      <c r="G93" s="80"/>
      <c r="H93" s="80"/>
      <c r="I93" s="80"/>
      <c r="J93" s="80"/>
      <c r="K93" s="80">
        <v>32</v>
      </c>
      <c r="L93" s="80">
        <v>32</v>
      </c>
      <c r="M93" s="80"/>
      <c r="N93" s="80"/>
      <c r="O93" s="92"/>
      <c r="P93" s="80" t="s">
        <v>259</v>
      </c>
      <c r="Q93" s="154"/>
    </row>
    <row r="94" spans="1:17" ht="14.25">
      <c r="A94" s="80" t="s">
        <v>80</v>
      </c>
      <c r="B94" s="80">
        <v>7</v>
      </c>
      <c r="C94" s="87" t="s">
        <v>249</v>
      </c>
      <c r="D94" s="93" t="s">
        <v>97</v>
      </c>
      <c r="E94" s="80">
        <v>2</v>
      </c>
      <c r="F94" s="80">
        <v>2</v>
      </c>
      <c r="G94" s="80"/>
      <c r="H94" s="80"/>
      <c r="I94" s="80"/>
      <c r="J94" s="80"/>
      <c r="K94" s="80">
        <v>32</v>
      </c>
      <c r="L94" s="80">
        <v>32</v>
      </c>
      <c r="M94" s="80"/>
      <c r="N94" s="80"/>
      <c r="O94" s="92"/>
      <c r="P94" s="80" t="s">
        <v>259</v>
      </c>
      <c r="Q94" s="154"/>
    </row>
    <row r="95" spans="1:17" ht="14.25">
      <c r="A95" s="80" t="s">
        <v>80</v>
      </c>
      <c r="B95" s="80">
        <v>7</v>
      </c>
      <c r="C95" s="152" t="s">
        <v>319</v>
      </c>
      <c r="D95" s="93" t="s">
        <v>250</v>
      </c>
      <c r="E95" s="80">
        <v>2</v>
      </c>
      <c r="F95" s="80">
        <v>2</v>
      </c>
      <c r="G95" s="80"/>
      <c r="H95" s="80"/>
      <c r="I95" s="80"/>
      <c r="J95" s="80"/>
      <c r="K95" s="80">
        <v>32</v>
      </c>
      <c r="L95" s="80">
        <v>32</v>
      </c>
      <c r="M95" s="80"/>
      <c r="N95" s="80"/>
      <c r="O95" s="92"/>
      <c r="P95" s="80" t="s">
        <v>259</v>
      </c>
      <c r="Q95" s="154"/>
    </row>
    <row r="96" spans="1:17" ht="14.25">
      <c r="A96" s="80" t="s">
        <v>80</v>
      </c>
      <c r="B96" s="80">
        <v>7</v>
      </c>
      <c r="C96" s="152" t="s">
        <v>320</v>
      </c>
      <c r="D96" s="93" t="s">
        <v>103</v>
      </c>
      <c r="E96" s="80">
        <v>2</v>
      </c>
      <c r="F96" s="80">
        <v>2</v>
      </c>
      <c r="G96" s="80"/>
      <c r="H96" s="80"/>
      <c r="I96" s="80"/>
      <c r="J96" s="80"/>
      <c r="K96" s="80">
        <v>32</v>
      </c>
      <c r="L96" s="80">
        <v>32</v>
      </c>
      <c r="M96" s="80"/>
      <c r="N96" s="80"/>
      <c r="O96" s="92"/>
      <c r="P96" s="80" t="s">
        <v>259</v>
      </c>
      <c r="Q96" s="154"/>
    </row>
    <row r="97" spans="1:17" ht="14.25">
      <c r="A97" s="80" t="s">
        <v>80</v>
      </c>
      <c r="B97" s="80">
        <v>7</v>
      </c>
      <c r="C97" s="87" t="s">
        <v>104</v>
      </c>
      <c r="D97" s="93" t="s">
        <v>102</v>
      </c>
      <c r="E97" s="80">
        <v>2</v>
      </c>
      <c r="F97" s="80">
        <v>2</v>
      </c>
      <c r="G97" s="80"/>
      <c r="H97" s="80"/>
      <c r="I97" s="80"/>
      <c r="J97" s="80"/>
      <c r="K97" s="80">
        <v>32</v>
      </c>
      <c r="L97" s="80">
        <v>32</v>
      </c>
      <c r="M97" s="80"/>
      <c r="N97" s="80"/>
      <c r="O97" s="92"/>
      <c r="P97" s="80" t="s">
        <v>259</v>
      </c>
      <c r="Q97" s="154"/>
    </row>
    <row r="98" spans="1:17" ht="14.25">
      <c r="A98" s="80" t="s">
        <v>80</v>
      </c>
      <c r="B98" s="80">
        <v>7</v>
      </c>
      <c r="C98" s="87" t="s">
        <v>251</v>
      </c>
      <c r="D98" s="93" t="s">
        <v>98</v>
      </c>
      <c r="E98" s="80">
        <v>2</v>
      </c>
      <c r="F98" s="80">
        <v>2</v>
      </c>
      <c r="G98" s="80"/>
      <c r="H98" s="80"/>
      <c r="I98" s="80"/>
      <c r="J98" s="80"/>
      <c r="K98" s="80">
        <v>32</v>
      </c>
      <c r="L98" s="80">
        <v>32</v>
      </c>
      <c r="M98" s="80"/>
      <c r="N98" s="80"/>
      <c r="O98" s="92"/>
      <c r="P98" s="80" t="s">
        <v>259</v>
      </c>
      <c r="Q98" s="155"/>
    </row>
    <row r="99" spans="1:18" s="50" customFormat="1" ht="14.25">
      <c r="A99" s="6"/>
      <c r="B99" s="6">
        <v>7</v>
      </c>
      <c r="C99" s="187" t="s">
        <v>39</v>
      </c>
      <c r="D99" s="187"/>
      <c r="E99" s="72">
        <f>SUM(E89:E92)</f>
        <v>8</v>
      </c>
      <c r="F99" s="72">
        <f aca="true" t="shared" si="6" ref="F99:O99">SUM(F89:F92)</f>
        <v>7</v>
      </c>
      <c r="G99" s="72">
        <f t="shared" si="6"/>
        <v>1</v>
      </c>
      <c r="H99" s="72">
        <f t="shared" si="6"/>
        <v>0</v>
      </c>
      <c r="I99" s="72">
        <f t="shared" si="6"/>
        <v>0</v>
      </c>
      <c r="J99" s="72">
        <f t="shared" si="6"/>
        <v>0</v>
      </c>
      <c r="K99" s="72">
        <f t="shared" si="6"/>
        <v>128</v>
      </c>
      <c r="L99" s="72">
        <f t="shared" si="6"/>
        <v>112</v>
      </c>
      <c r="M99" s="72">
        <f t="shared" si="6"/>
        <v>16</v>
      </c>
      <c r="N99" s="72">
        <f t="shared" si="6"/>
        <v>0</v>
      </c>
      <c r="O99" s="72">
        <f t="shared" si="6"/>
        <v>0</v>
      </c>
      <c r="P99" s="18"/>
      <c r="Q99" s="6"/>
      <c r="R99"/>
    </row>
    <row r="100" spans="1:17" ht="22.5">
      <c r="A100" s="80" t="s">
        <v>8</v>
      </c>
      <c r="B100" s="103" t="s">
        <v>252</v>
      </c>
      <c r="C100" s="103" t="s">
        <v>253</v>
      </c>
      <c r="D100" s="84" t="s">
        <v>105</v>
      </c>
      <c r="E100" s="101">
        <v>12</v>
      </c>
      <c r="F100" s="86"/>
      <c r="G100" s="86"/>
      <c r="H100" s="86"/>
      <c r="I100" s="108">
        <v>12</v>
      </c>
      <c r="J100" s="86"/>
      <c r="K100" s="86"/>
      <c r="L100" s="86"/>
      <c r="M100" s="86"/>
      <c r="N100" s="86"/>
      <c r="O100" s="86"/>
      <c r="P100" s="80" t="s">
        <v>259</v>
      </c>
      <c r="Q100" s="114" t="s">
        <v>276</v>
      </c>
    </row>
    <row r="101" spans="1:17" ht="14.25">
      <c r="A101" s="115" t="s">
        <v>8</v>
      </c>
      <c r="B101" s="115">
        <v>8</v>
      </c>
      <c r="C101" s="115">
        <v>240005</v>
      </c>
      <c r="D101" s="116" t="s">
        <v>143</v>
      </c>
      <c r="E101" s="115">
        <v>1</v>
      </c>
      <c r="F101" s="115"/>
      <c r="G101" s="117"/>
      <c r="H101" s="115"/>
      <c r="I101" s="115">
        <v>1</v>
      </c>
      <c r="J101" s="115"/>
      <c r="K101" s="117"/>
      <c r="L101" s="115"/>
      <c r="M101" s="115"/>
      <c r="N101" s="115"/>
      <c r="O101" s="115"/>
      <c r="P101" s="115" t="s">
        <v>259</v>
      </c>
      <c r="Q101" s="118" t="s">
        <v>261</v>
      </c>
    </row>
    <row r="102" spans="1:17" ht="14.25">
      <c r="A102" s="80" t="s">
        <v>8</v>
      </c>
      <c r="B102" s="77" t="s">
        <v>106</v>
      </c>
      <c r="C102" s="151" t="s">
        <v>321</v>
      </c>
      <c r="D102" s="84" t="s">
        <v>277</v>
      </c>
      <c r="E102" s="80">
        <v>8</v>
      </c>
      <c r="F102" s="86"/>
      <c r="G102" s="86"/>
      <c r="H102" s="86"/>
      <c r="I102" s="86">
        <v>8</v>
      </c>
      <c r="J102" s="86"/>
      <c r="K102" s="86"/>
      <c r="L102" s="86"/>
      <c r="M102" s="86"/>
      <c r="N102" s="86"/>
      <c r="O102" s="86"/>
      <c r="P102" s="80" t="s">
        <v>259</v>
      </c>
      <c r="Q102" s="119" t="s">
        <v>116</v>
      </c>
    </row>
    <row r="103" spans="1:18" s="50" customFormat="1" ht="14.25">
      <c r="A103" s="120"/>
      <c r="B103" s="74">
        <v>8</v>
      </c>
      <c r="C103" s="187" t="s">
        <v>39</v>
      </c>
      <c r="D103" s="187"/>
      <c r="E103" s="6">
        <f>SUM(E100:E102)</f>
        <v>21</v>
      </c>
      <c r="F103" s="6">
        <f aca="true" t="shared" si="7" ref="F103:O103">SUM(F100:F102)</f>
        <v>0</v>
      </c>
      <c r="G103" s="6">
        <f t="shared" si="7"/>
        <v>0</v>
      </c>
      <c r="H103" s="6">
        <f t="shared" si="7"/>
        <v>0</v>
      </c>
      <c r="I103" s="6">
        <f t="shared" si="7"/>
        <v>21</v>
      </c>
      <c r="J103" s="6">
        <f t="shared" si="7"/>
        <v>0</v>
      </c>
      <c r="K103" s="6">
        <f t="shared" si="7"/>
        <v>0</v>
      </c>
      <c r="L103" s="6">
        <f t="shared" si="7"/>
        <v>0</v>
      </c>
      <c r="M103" s="6">
        <f t="shared" si="7"/>
        <v>0</v>
      </c>
      <c r="N103" s="6">
        <f t="shared" si="7"/>
        <v>0</v>
      </c>
      <c r="O103" s="6">
        <f t="shared" si="7"/>
        <v>0</v>
      </c>
      <c r="P103" s="18"/>
      <c r="Q103" s="6"/>
      <c r="R103"/>
    </row>
    <row r="104" spans="1:17" ht="14.25">
      <c r="A104" s="4" t="s">
        <v>9</v>
      </c>
      <c r="B104" s="29" t="s">
        <v>107</v>
      </c>
      <c r="C104" s="4"/>
      <c r="D104" s="121" t="s">
        <v>108</v>
      </c>
      <c r="E104" s="75">
        <v>4</v>
      </c>
      <c r="F104" s="75"/>
      <c r="G104" s="75"/>
      <c r="H104" s="75"/>
      <c r="I104" s="75"/>
      <c r="J104" s="75">
        <v>4</v>
      </c>
      <c r="K104" s="4"/>
      <c r="L104" s="4"/>
      <c r="M104" s="4"/>
      <c r="N104" s="4"/>
      <c r="O104" s="4"/>
      <c r="P104" s="115" t="s">
        <v>259</v>
      </c>
      <c r="Q104" s="3"/>
    </row>
    <row r="105" spans="1:17" ht="14.25">
      <c r="A105" s="4" t="s">
        <v>9</v>
      </c>
      <c r="B105" s="29" t="s">
        <v>107</v>
      </c>
      <c r="C105" s="76"/>
      <c r="D105" s="122" t="s">
        <v>109</v>
      </c>
      <c r="E105" s="4">
        <v>4</v>
      </c>
      <c r="F105" s="26"/>
      <c r="G105" s="26"/>
      <c r="H105" s="4"/>
      <c r="I105" s="4"/>
      <c r="J105" s="4">
        <v>4</v>
      </c>
      <c r="K105" s="76"/>
      <c r="L105" s="76"/>
      <c r="M105" s="76"/>
      <c r="N105" s="76"/>
      <c r="O105" s="76"/>
      <c r="P105" s="80" t="s">
        <v>259</v>
      </c>
      <c r="Q105" s="3"/>
    </row>
    <row r="106" spans="1:17" s="50" customFormat="1" ht="14.25">
      <c r="A106" s="6"/>
      <c r="B106" s="124" t="s">
        <v>107</v>
      </c>
      <c r="C106" s="187" t="s">
        <v>39</v>
      </c>
      <c r="D106" s="187"/>
      <c r="E106" s="125">
        <f>SUM(E104:E105)</f>
        <v>8</v>
      </c>
      <c r="F106" s="125">
        <f aca="true" t="shared" si="8" ref="F106:O106">SUM(F104:F105)</f>
        <v>0</v>
      </c>
      <c r="G106" s="125"/>
      <c r="H106" s="125"/>
      <c r="I106" s="125"/>
      <c r="J106" s="125">
        <f t="shared" si="8"/>
        <v>8</v>
      </c>
      <c r="K106" s="125">
        <f t="shared" si="8"/>
        <v>0</v>
      </c>
      <c r="L106" s="125">
        <f t="shared" si="8"/>
        <v>0</v>
      </c>
      <c r="M106" s="125"/>
      <c r="N106" s="125">
        <f t="shared" si="8"/>
        <v>0</v>
      </c>
      <c r="O106" s="125">
        <f t="shared" si="8"/>
        <v>0</v>
      </c>
      <c r="P106" s="126"/>
      <c r="Q106" s="18"/>
    </row>
    <row r="107" spans="1:18" s="50" customFormat="1" ht="14.25">
      <c r="A107" s="194" t="s">
        <v>110</v>
      </c>
      <c r="B107" s="195"/>
      <c r="C107" s="195"/>
      <c r="D107" s="196"/>
      <c r="E107" s="79">
        <f>E106+E103+E99+E88+E76+E63+E47+E33+E19</f>
        <v>180</v>
      </c>
      <c r="F107" s="79">
        <f aca="true" t="shared" si="9" ref="F107:O107">F106+F103+F99+F88+F76+F63+F47+F33+F19</f>
        <v>124.5</v>
      </c>
      <c r="G107" s="79">
        <f t="shared" si="9"/>
        <v>17.5</v>
      </c>
      <c r="H107" s="79">
        <f t="shared" si="9"/>
        <v>2</v>
      </c>
      <c r="I107" s="79">
        <f t="shared" si="9"/>
        <v>28</v>
      </c>
      <c r="J107" s="79">
        <f t="shared" si="9"/>
        <v>8</v>
      </c>
      <c r="K107" s="79">
        <f t="shared" si="9"/>
        <v>2464</v>
      </c>
      <c r="L107" s="79">
        <f t="shared" si="9"/>
        <v>1926</v>
      </c>
      <c r="M107" s="79">
        <f t="shared" si="9"/>
        <v>338</v>
      </c>
      <c r="N107" s="79">
        <f t="shared" si="9"/>
        <v>48</v>
      </c>
      <c r="O107" s="79">
        <f t="shared" si="9"/>
        <v>152</v>
      </c>
      <c r="P107" s="79"/>
      <c r="Q107" s="123"/>
      <c r="R107"/>
    </row>
    <row r="108" spans="1:17" ht="14.25" customHeight="1">
      <c r="A108" s="197" t="s">
        <v>194</v>
      </c>
      <c r="B108" s="197"/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</row>
    <row r="109" spans="1:17" ht="14.25" customHeight="1">
      <c r="A109" s="193" t="s">
        <v>111</v>
      </c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</row>
    <row r="110" spans="1:17" ht="14.25" customHeight="1">
      <c r="A110" s="198" t="s">
        <v>112</v>
      </c>
      <c r="B110" s="198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</row>
    <row r="111" spans="1:17" ht="14.25" customHeight="1">
      <c r="A111" s="193" t="s">
        <v>113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</row>
    <row r="112" spans="1:17" ht="14.25" customHeight="1">
      <c r="A112" s="193" t="s">
        <v>195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</row>
    <row r="113" spans="1:17" ht="14.25" customHeight="1">
      <c r="A113" s="199" t="s">
        <v>196</v>
      </c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</row>
    <row r="114" spans="1:17" ht="14.25">
      <c r="A114" s="199" t="s">
        <v>197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</row>
    <row r="115" spans="1:17" ht="14.25">
      <c r="A115" s="192" t="s">
        <v>198</v>
      </c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ht="14.25">
      <c r="A116" s="193" t="s">
        <v>278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</row>
    <row r="117" spans="1:17" ht="43.5" customHeight="1">
      <c r="A117" s="193" t="s">
        <v>279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</row>
    <row r="118" spans="1:17" ht="14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</row>
  </sheetData>
  <sheetProtection/>
  <autoFilter ref="A4:Q117"/>
  <mergeCells count="37">
    <mergeCell ref="O3:O4"/>
    <mergeCell ref="Q70:Q73"/>
    <mergeCell ref="A114:Q114"/>
    <mergeCell ref="C106:D106"/>
    <mergeCell ref="C76:D76"/>
    <mergeCell ref="C88:D88"/>
    <mergeCell ref="Q90:Q98"/>
    <mergeCell ref="C99:D99"/>
    <mergeCell ref="J3:J4"/>
    <mergeCell ref="I3:I4"/>
    <mergeCell ref="A115:Q115"/>
    <mergeCell ref="A116:Q116"/>
    <mergeCell ref="A117:Q117"/>
    <mergeCell ref="A107:D107"/>
    <mergeCell ref="A108:Q108"/>
    <mergeCell ref="A109:Q109"/>
    <mergeCell ref="A110:Q110"/>
    <mergeCell ref="A111:Q111"/>
    <mergeCell ref="A112:Q112"/>
    <mergeCell ref="A113:Q113"/>
    <mergeCell ref="E3:H3"/>
    <mergeCell ref="K3:N3"/>
    <mergeCell ref="C63:D63"/>
    <mergeCell ref="C2:C4"/>
    <mergeCell ref="D2:D4"/>
    <mergeCell ref="C19:D19"/>
    <mergeCell ref="C33:D33"/>
    <mergeCell ref="Q84:Q87"/>
    <mergeCell ref="C103:D103"/>
    <mergeCell ref="A1:Q1"/>
    <mergeCell ref="E2:J2"/>
    <mergeCell ref="K2:O2"/>
    <mergeCell ref="Q2:Q4"/>
    <mergeCell ref="A2:A4"/>
    <mergeCell ref="B2:B4"/>
    <mergeCell ref="P2:P4"/>
    <mergeCell ref="C47:D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2011-02-07T06:58:42Z</cp:lastPrinted>
  <dcterms:created xsi:type="dcterms:W3CDTF">2011-01-31T04:28:17Z</dcterms:created>
  <dcterms:modified xsi:type="dcterms:W3CDTF">2012-10-19T06:47:56Z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